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MI et Banque Mondiale\PPA-BANQUE MONDIALE\Site web de la DDP\Bulletins DDP\"/>
    </mc:Choice>
  </mc:AlternateContent>
  <bookViews>
    <workbookView xWindow="0" yWindow="0" windowWidth="16605" windowHeight="7755"/>
  </bookViews>
  <sheets>
    <sheet name="Feuil1" sheetId="1" r:id="rId1"/>
  </sheets>
  <definedNames>
    <definedName name="_xlnm._FilterDatabase" localSheetId="0" hidden="1">Feuil1!$A$4:$U$171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4" i="1" l="1"/>
  <c r="B183" i="1"/>
  <c r="B182" i="1"/>
  <c r="B181" i="1"/>
  <c r="B180" i="1"/>
  <c r="B179" i="1"/>
  <c r="B178" i="1"/>
  <c r="B177" i="1"/>
  <c r="B176" i="1"/>
  <c r="B185" i="1" l="1"/>
  <c r="U110" i="1"/>
  <c r="F110" i="1" l="1"/>
  <c r="T6" i="1" l="1"/>
  <c r="T25" i="1"/>
  <c r="T37" i="1"/>
  <c r="T58" i="1"/>
  <c r="T77" i="1"/>
  <c r="T84" i="1"/>
  <c r="T107" i="1"/>
  <c r="T120" i="1"/>
  <c r="T151" i="1"/>
  <c r="I151" i="1"/>
  <c r="J151" i="1"/>
  <c r="K151" i="1"/>
  <c r="L151" i="1"/>
  <c r="M151" i="1"/>
  <c r="N151" i="1"/>
  <c r="O151" i="1"/>
  <c r="P151" i="1"/>
  <c r="Q151" i="1"/>
  <c r="R151" i="1"/>
  <c r="S151" i="1"/>
  <c r="I120" i="1"/>
  <c r="J120" i="1"/>
  <c r="K120" i="1"/>
  <c r="L120" i="1"/>
  <c r="M120" i="1"/>
  <c r="N120" i="1"/>
  <c r="O120" i="1"/>
  <c r="P120" i="1"/>
  <c r="Q120" i="1"/>
  <c r="R120" i="1"/>
  <c r="S120" i="1"/>
  <c r="I107" i="1"/>
  <c r="J107" i="1"/>
  <c r="K107" i="1"/>
  <c r="L107" i="1"/>
  <c r="M107" i="1"/>
  <c r="N107" i="1"/>
  <c r="O107" i="1"/>
  <c r="P107" i="1"/>
  <c r="Q107" i="1"/>
  <c r="R107" i="1"/>
  <c r="S107" i="1"/>
  <c r="I84" i="1"/>
  <c r="J84" i="1"/>
  <c r="K84" i="1"/>
  <c r="L84" i="1"/>
  <c r="M84" i="1"/>
  <c r="N84" i="1"/>
  <c r="O84" i="1"/>
  <c r="P84" i="1"/>
  <c r="Q84" i="1"/>
  <c r="R84" i="1"/>
  <c r="S84" i="1"/>
  <c r="I77" i="1"/>
  <c r="J77" i="1"/>
  <c r="K77" i="1"/>
  <c r="L77" i="1"/>
  <c r="M77" i="1"/>
  <c r="N77" i="1"/>
  <c r="O77" i="1"/>
  <c r="P77" i="1"/>
  <c r="Q77" i="1"/>
  <c r="R77" i="1"/>
  <c r="S77" i="1"/>
  <c r="I58" i="1"/>
  <c r="J58" i="1"/>
  <c r="K58" i="1"/>
  <c r="L58" i="1"/>
  <c r="M58" i="1"/>
  <c r="N58" i="1"/>
  <c r="O58" i="1"/>
  <c r="P58" i="1"/>
  <c r="Q58" i="1"/>
  <c r="R58" i="1"/>
  <c r="S58" i="1"/>
  <c r="I37" i="1"/>
  <c r="J37" i="1"/>
  <c r="K37" i="1"/>
  <c r="L37" i="1"/>
  <c r="M37" i="1"/>
  <c r="N37" i="1"/>
  <c r="O37" i="1"/>
  <c r="P37" i="1"/>
  <c r="Q37" i="1"/>
  <c r="R37" i="1"/>
  <c r="S37" i="1"/>
  <c r="I25" i="1"/>
  <c r="J25" i="1"/>
  <c r="K25" i="1"/>
  <c r="L25" i="1"/>
  <c r="M25" i="1"/>
  <c r="N25" i="1"/>
  <c r="O25" i="1"/>
  <c r="P25" i="1"/>
  <c r="Q25" i="1"/>
  <c r="R25" i="1"/>
  <c r="S25" i="1"/>
  <c r="I6" i="1"/>
  <c r="J6" i="1"/>
  <c r="K6" i="1"/>
  <c r="L6" i="1"/>
  <c r="M6" i="1"/>
  <c r="N6" i="1"/>
  <c r="O6" i="1"/>
  <c r="P6" i="1"/>
  <c r="Q6" i="1"/>
  <c r="R6" i="1"/>
  <c r="S6" i="1"/>
  <c r="H151" i="1"/>
  <c r="H120" i="1"/>
  <c r="H107" i="1"/>
  <c r="H84" i="1"/>
  <c r="H77" i="1"/>
  <c r="H58" i="1"/>
  <c r="H37" i="1"/>
  <c r="H25" i="1"/>
  <c r="H6" i="1"/>
  <c r="G151" i="1"/>
  <c r="G120" i="1"/>
  <c r="G107" i="1"/>
  <c r="G84" i="1"/>
  <c r="G77" i="1"/>
  <c r="G58" i="1"/>
  <c r="G37" i="1"/>
  <c r="G25" i="1"/>
  <c r="G6" i="1"/>
  <c r="F151" i="1"/>
  <c r="F125" i="1"/>
  <c r="F120" i="1" s="1"/>
  <c r="F127" i="1"/>
  <c r="F113" i="1"/>
  <c r="F107" i="1" s="1"/>
  <c r="F84" i="1"/>
  <c r="F77" i="1"/>
  <c r="F61" i="1"/>
  <c r="F63" i="1"/>
  <c r="F39" i="1"/>
  <c r="F40" i="1"/>
  <c r="F41" i="1"/>
  <c r="F45" i="1"/>
  <c r="F25" i="1"/>
  <c r="F11" i="1"/>
  <c r="F6" i="1" s="1"/>
  <c r="F20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18" i="1"/>
  <c r="U117" i="1"/>
  <c r="U116" i="1"/>
  <c r="U115" i="1"/>
  <c r="U114" i="1"/>
  <c r="U113" i="1"/>
  <c r="U112" i="1"/>
  <c r="U111" i="1"/>
  <c r="U109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2" i="1"/>
  <c r="U81" i="1"/>
  <c r="U80" i="1"/>
  <c r="U79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5" i="1"/>
  <c r="U34" i="1"/>
  <c r="U33" i="1"/>
  <c r="U32" i="1"/>
  <c r="U31" i="1"/>
  <c r="U30" i="1"/>
  <c r="U29" i="1"/>
  <c r="U28" i="1"/>
  <c r="U27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8" i="1"/>
  <c r="L169" i="1" l="1"/>
  <c r="T169" i="1"/>
  <c r="S169" i="1"/>
  <c r="K169" i="1"/>
  <c r="P169" i="1"/>
  <c r="O169" i="1"/>
  <c r="U58" i="1"/>
  <c r="C179" i="1" s="1"/>
  <c r="U6" i="1"/>
  <c r="C176" i="1" s="1"/>
  <c r="F37" i="1"/>
  <c r="U25" i="1"/>
  <c r="C177" i="1" s="1"/>
  <c r="N169" i="1"/>
  <c r="J169" i="1"/>
  <c r="U120" i="1"/>
  <c r="C183" i="1" s="1"/>
  <c r="U77" i="1"/>
  <c r="C180" i="1" s="1"/>
  <c r="Q169" i="1"/>
  <c r="M169" i="1"/>
  <c r="U151" i="1"/>
  <c r="C184" i="1" s="1"/>
  <c r="U84" i="1"/>
  <c r="C181" i="1" s="1"/>
  <c r="R169" i="1"/>
  <c r="F58" i="1"/>
  <c r="U37" i="1"/>
  <c r="C178" i="1" s="1"/>
  <c r="U107" i="1"/>
  <c r="C182" i="1" s="1"/>
  <c r="H169" i="1"/>
  <c r="G169" i="1"/>
  <c r="I169" i="1"/>
  <c r="F169" i="1" l="1"/>
  <c r="C185" i="1"/>
  <c r="U169" i="1"/>
  <c r="U174" i="1" s="1"/>
</calcChain>
</file>

<file path=xl/sharedStrings.xml><?xml version="1.0" encoding="utf-8"?>
<sst xmlns="http://schemas.openxmlformats.org/spreadsheetml/2006/main" count="588" uniqueCount="181">
  <si>
    <t>PROGRAMME D'INVESTISSEMENTS PUBLICS DE 2021</t>
  </si>
  <si>
    <t>Mis à jour le 16 Janvier 2022</t>
  </si>
  <si>
    <t>Bailleur</t>
  </si>
  <si>
    <t>Fin</t>
  </si>
  <si>
    <t>Coût</t>
  </si>
  <si>
    <t>LFI 2021</t>
  </si>
  <si>
    <t>LFR 2021</t>
  </si>
  <si>
    <t>Cumul.21</t>
  </si>
  <si>
    <t/>
  </si>
  <si>
    <t>AGRICULTURE,ELEVAGE, PECHE</t>
  </si>
  <si>
    <t>Programme de gestion des eaux et des sols (PROGRES)</t>
  </si>
  <si>
    <t>FIDA</t>
  </si>
  <si>
    <t>DON</t>
  </si>
  <si>
    <t>PROGRES</t>
  </si>
  <si>
    <t>PRÊT</t>
  </si>
  <si>
    <t>PROGRES COVID19</t>
  </si>
  <si>
    <t>PGIRE</t>
  </si>
  <si>
    <t>Projet d'Appui à la reduction de la vulnérabilité dans les zones de pêche cotières (PRAREV)</t>
  </si>
  <si>
    <t>Programme de réponse aux urgences acridienne(criquets pélerins)</t>
  </si>
  <si>
    <t>IDA</t>
  </si>
  <si>
    <t>Programme de l'est regional des terres arides</t>
  </si>
  <si>
    <t>BID</t>
  </si>
  <si>
    <t>Projet dryland</t>
  </si>
  <si>
    <t>Résilience sécheresse II PHASE 2</t>
  </si>
  <si>
    <t>BAD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</si>
  <si>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</si>
  <si>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</si>
  <si>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</si>
  <si>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</si>
  <si>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</si>
  <si>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</si>
  <si>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</si>
  <si>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</si>
  <si>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</si>
  <si>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</si>
  <si>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</si>
  <si>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</si>
  <si>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</si>
  <si>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</si>
  <si>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</si>
  <si>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PPG Climate change Mitigation and Land dégradation</t>
  </si>
  <si>
    <t>CCCD Strengthening nation capacity</t>
  </si>
  <si>
    <t>Appui aux déplacés climatiques de Damerjog et Post Sagar Recovery</t>
  </si>
  <si>
    <t>Coopération dans le domaine des échanges climatiques,la vulnérabilité,l'évaluation des risques, l'adaptation et l'aténuation</t>
  </si>
  <si>
    <t>ITALIE</t>
  </si>
  <si>
    <t>Projet Aire Marine Protégée</t>
  </si>
  <si>
    <t>EAU/ENERGIE</t>
  </si>
  <si>
    <t>Prodution d'Energie Géothermique (Galla-Le-Koma)</t>
  </si>
  <si>
    <t>FADES</t>
  </si>
  <si>
    <t>Electrification durable</t>
  </si>
  <si>
    <t>Géothermie</t>
  </si>
  <si>
    <t>signed</t>
  </si>
  <si>
    <t>KFAED</t>
  </si>
  <si>
    <t>Exploration géothermique</t>
  </si>
  <si>
    <t>Centrale de Damerjog</t>
  </si>
  <si>
    <t>Réhabilitation du réseau d'eau potable phase 2</t>
  </si>
  <si>
    <t>*1</t>
  </si>
  <si>
    <t>Réhabilitation du réseau d'eau potable phase 3</t>
  </si>
  <si>
    <t>Seconde phase d'adduction d'eau potable</t>
  </si>
  <si>
    <t>CHINE</t>
  </si>
  <si>
    <t>Projet PEPER</t>
  </si>
  <si>
    <t>Projet Assainissement Liquide</t>
  </si>
  <si>
    <t>AFD</t>
  </si>
  <si>
    <t>Projet Génération Géothermie</t>
  </si>
  <si>
    <t>GEF</t>
  </si>
  <si>
    <t>Programme d'exploration géothermique dans le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</si>
  <si>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</si>
  <si>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</si>
  <si>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</si>
  <si>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</si>
  <si>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Services d'eau de base et installations sanitaires dans le zones à risque d'insécurité alimentaire pour familles et enfants</t>
  </si>
  <si>
    <t>UNICEF</t>
  </si>
  <si>
    <t>Renforcement de capacités en WASH, coordination et suivi et évaluation du secteur wash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</si>
  <si>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</si>
  <si>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</si>
  <si>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</si>
  <si>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</si>
  <si>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</si>
  <si>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</si>
  <si>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</si>
  <si>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</si>
  <si>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</t>
  </si>
  <si>
    <t>Djibouti Addis-Road corridor</t>
  </si>
  <si>
    <t>Projet de construction du Port de Tadjourah complémentaire</t>
  </si>
  <si>
    <t>Route Djibouti Galafi</t>
  </si>
  <si>
    <t>Projet de construction du Port de Tadjourah</t>
  </si>
  <si>
    <t>Financement Additionnel du projet de construction du port de Tadjourah</t>
  </si>
  <si>
    <t>OPEP</t>
  </si>
  <si>
    <t>Projet de construction du Port de Tadjourah complémentaire n°2</t>
  </si>
  <si>
    <t>Route d'accès au Port de Tadjourah (PK0 - PK9)</t>
  </si>
  <si>
    <t>Projet de construction du Port de Ghoubet</t>
  </si>
  <si>
    <t>Port multipurpose et terminal à bétail</t>
  </si>
  <si>
    <t xml:space="preserve">Chemin de fer </t>
  </si>
  <si>
    <t>URBANISME ET LOGEMENTS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</si>
  <si>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</si>
  <si>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</si>
  <si>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</si>
  <si>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</si>
  <si>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</si>
  <si>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</si>
  <si>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</si>
  <si>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</si>
  <si>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</si>
  <si>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</t>
  </si>
  <si>
    <t>Enhancing Youth Resilience et Youth Leadership Prog (Min. travail + MASS)</t>
  </si>
  <si>
    <t>Projet de développement et de promotion du tourisme en RDD</t>
  </si>
  <si>
    <t>OMC</t>
  </si>
  <si>
    <t>Amélioration de l'environnement des affaires et le dévelop de l'entrepreneuriat</t>
  </si>
  <si>
    <t>Projet d'impacts liés aux déplacements dans la corne de l'Afrique</t>
  </si>
  <si>
    <t>Projet d'impacts liés aux déplacements dans la corne de l'Afrique (Complémentaire)</t>
  </si>
  <si>
    <t>Soutien aux femmes et à l'entrepreneuriat des jeunes</t>
  </si>
  <si>
    <t>Promotion de l'Egalité du Genre</t>
  </si>
  <si>
    <t>*3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</si>
  <si>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</si>
  <si>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</si>
  <si>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</si>
  <si>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</si>
  <si>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</si>
  <si>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</si>
  <si>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</si>
  <si>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</si>
  <si>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Accroître les possibilités d'Apprentissage PRODA</t>
  </si>
  <si>
    <t>Education bilingue</t>
  </si>
  <si>
    <t>Accès équitable éducation de base</t>
  </si>
  <si>
    <t>USAID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</si>
  <si>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</si>
  <si>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</si>
  <si>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</si>
  <si>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</si>
  <si>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</si>
  <si>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</si>
  <si>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Projet PAPSS</t>
  </si>
  <si>
    <t xml:space="preserve">Projet PAPSS </t>
  </si>
  <si>
    <t>0 retards de croissance</t>
  </si>
  <si>
    <t>Hopital CNSS</t>
  </si>
  <si>
    <t>Santé maternelle néonatale et infantile</t>
  </si>
  <si>
    <t>Projet d'appui au renforcement compétences dans secteur santé(Hopital CNSS)</t>
  </si>
  <si>
    <t>Appui au renforcement des compétences dans le secteur de la santé</t>
  </si>
  <si>
    <t>Projet de construction d'un centre d'Oncologie</t>
  </si>
  <si>
    <t>Renforcement service de santé</t>
  </si>
  <si>
    <t>GAVI</t>
  </si>
  <si>
    <t>Fourniture d'équipements de santé</t>
  </si>
  <si>
    <t>Lutte contre le VIH /SIDA/ TB (Fonds Mondial)</t>
  </si>
  <si>
    <t>Lutte contre la Malaria (Fonds Mondial)</t>
  </si>
  <si>
    <t>Health Response to COVID (Min Intérieur)</t>
  </si>
  <si>
    <t>Système de santé</t>
  </si>
  <si>
    <t>OMS</t>
  </si>
  <si>
    <t>Promotion de la santé à travers le cycle  de la vie</t>
  </si>
  <si>
    <t>Maladies transmissibles</t>
  </si>
  <si>
    <t>Maladies non transmissibles</t>
  </si>
  <si>
    <t>Programme d'urgence de Santé</t>
  </si>
  <si>
    <t>Capacités opérationnelles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</si>
  <si>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</si>
  <si>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</si>
  <si>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</si>
  <si>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APPUI A LA GESTION DE L'ECONOMIE</t>
  </si>
  <si>
    <t>Projet de Modernisation de l'Administration Publique</t>
  </si>
  <si>
    <t>Gestion Economique et Développement des Statistiques</t>
  </si>
  <si>
    <t>FERC 5</t>
  </si>
  <si>
    <t>Facilité de coopération technique 5</t>
  </si>
  <si>
    <t>Projet d'Appui à la mise en œuvre de la coopération II</t>
  </si>
  <si>
    <t xml:space="preserve">Projet de Renforcement de la Résilience  économique des entreprises vulnérables en RDD </t>
  </si>
  <si>
    <t>Appui à la société civile</t>
  </si>
  <si>
    <t>Appui à la décentralisation, gouv et devlp local</t>
  </si>
  <si>
    <t>Programme d'Autonomisation des femmes</t>
  </si>
  <si>
    <t>Appui à l'Accès à la Justice et Renforcement des droits de l'homme</t>
  </si>
  <si>
    <t>SDG Accélaration et Appui à la Réforme Fiscale</t>
  </si>
  <si>
    <t>Djibouti Inclusive (Min. Finances)</t>
  </si>
  <si>
    <t>Accord d'assistance sur la croissance économique</t>
  </si>
  <si>
    <t>Min Finances</t>
  </si>
  <si>
    <t>Suivi et évaluation et C4D</t>
  </si>
  <si>
    <t>TOTAL GENERAL</t>
  </si>
  <si>
    <t>TOTAUX</t>
  </si>
  <si>
    <t>*1  Projets Avalisées</t>
  </si>
  <si>
    <t>*3 Projets affectés aux dépenses courantes</t>
  </si>
  <si>
    <t>SECTEURS</t>
  </si>
  <si>
    <t>Type</t>
  </si>
  <si>
    <t>SECTEURS/ PROJETS</t>
  </si>
  <si>
    <t>Prévisions</t>
  </si>
  <si>
    <t xml:space="preserve">Tirages </t>
  </si>
  <si>
    <t>En millions 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</si>
</sst>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C]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78">
    <xf numFmtId="0" fontId="0" fillId="0" borderId="0" xfId="0"/>
    <xf numFmtId="0" fontId="5" fillId="0" borderId="0" xfId="0" applyFont="1"/>
    <xf numFmtId="0" fontId="3" fillId="2" borderId="0" xfId="3" applyFont="1" applyFill="1" applyAlignment="1">
      <alignment horizontal="center"/>
    </xf>
    <xf numFmtId="9" fontId="5" fillId="0" borderId="0" xfId="2" applyFont="1"/>
    <xf numFmtId="3" fontId="5" fillId="0" borderId="0" xfId="0" applyNumberFormat="1" applyFont="1"/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6" fillId="5" borderId="5" xfId="3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5" xfId="0" applyBorder="1"/>
    <xf numFmtId="3" fontId="3" fillId="0" borderId="8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2" fillId="5" borderId="5" xfId="0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6" fillId="5" borderId="4" xfId="3" applyFont="1" applyFill="1" applyBorder="1" applyAlignment="1">
      <alignment horizontal="center" vertical="center" wrapText="1"/>
    </xf>
    <xf numFmtId="0" fontId="10" fillId="2" borderId="2" xfId="3" applyFont="1" applyFill="1" applyBorder="1"/>
    <xf numFmtId="0" fontId="12" fillId="0" borderId="0" xfId="0" applyFont="1"/>
    <xf numFmtId="0" fontId="9" fillId="2" borderId="5" xfId="4" quotePrefix="1" applyNumberFormat="1" applyFont="1" applyFill="1" applyBorder="1" applyAlignment="1" applyProtection="1">
      <alignment vertical="top"/>
    </xf>
    <xf numFmtId="0" fontId="9" fillId="2" borderId="6" xfId="4" quotePrefix="1" applyNumberFormat="1" applyFont="1" applyFill="1" applyBorder="1" applyAlignment="1" applyProtection="1">
      <alignment vertical="top"/>
    </xf>
    <xf numFmtId="0" fontId="9" fillId="2" borderId="6" xfId="4" quotePrefix="1" applyNumberFormat="1" applyFont="1" applyFill="1" applyBorder="1" applyAlignment="1" applyProtection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0" fillId="4" borderId="7" xfId="4" applyNumberFormat="1" applyFont="1" applyFill="1" applyBorder="1" applyAlignment="1" applyProtection="1">
      <alignment vertical="top"/>
    </xf>
    <xf numFmtId="0" fontId="10" fillId="4" borderId="2" xfId="4" applyNumberFormat="1" applyFont="1" applyFill="1" applyBorder="1" applyAlignment="1" applyProtection="1">
      <alignment vertical="top"/>
    </xf>
    <xf numFmtId="0" fontId="10" fillId="4" borderId="0" xfId="4" applyNumberFormat="1" applyFont="1" applyFill="1" applyBorder="1" applyAlignment="1" applyProtection="1">
      <alignment vertical="top"/>
    </xf>
    <xf numFmtId="0" fontId="10" fillId="4" borderId="8" xfId="4" applyNumberFormat="1" applyFont="1" applyFill="1" applyBorder="1" applyAlignment="1" applyProtection="1">
      <alignment vertical="top"/>
    </xf>
    <xf numFmtId="3" fontId="10" fillId="4" borderId="8" xfId="4" applyNumberFormat="1" applyFont="1" applyFill="1" applyBorder="1" applyAlignment="1" applyProtection="1">
      <alignment horizontal="center" vertical="top"/>
    </xf>
    <xf numFmtId="3" fontId="10" fillId="4" borderId="4" xfId="4" applyNumberFormat="1" applyFont="1" applyFill="1" applyBorder="1" applyAlignment="1" applyProtection="1">
      <alignment horizontal="center" vertical="top"/>
    </xf>
    <xf numFmtId="43" fontId="12" fillId="0" borderId="0" xfId="1" applyFont="1"/>
    <xf numFmtId="9" fontId="12" fillId="0" borderId="0" xfId="2" applyFont="1"/>
    <xf numFmtId="0" fontId="9" fillId="3" borderId="9" xfId="4" applyNumberFormat="1" applyFont="1" applyFill="1" applyBorder="1" applyAlignment="1" applyProtection="1">
      <alignment vertical="top"/>
    </xf>
    <xf numFmtId="0" fontId="9" fillId="3" borderId="3" xfId="4" applyNumberFormat="1" applyFont="1" applyFill="1" applyBorder="1" applyAlignment="1" applyProtection="1">
      <alignment vertical="top"/>
    </xf>
    <xf numFmtId="3" fontId="9" fillId="3" borderId="3" xfId="4" applyNumberFormat="1" applyFont="1" applyFill="1" applyBorder="1" applyAlignment="1" applyProtection="1">
      <alignment horizontal="center" vertical="top"/>
    </xf>
    <xf numFmtId="0" fontId="12" fillId="3" borderId="0" xfId="0" applyFont="1" applyFill="1" applyAlignment="1">
      <alignment horizontal="center"/>
    </xf>
    <xf numFmtId="9" fontId="12" fillId="3" borderId="0" xfId="2" applyFont="1" applyFill="1"/>
    <xf numFmtId="0" fontId="12" fillId="3" borderId="0" xfId="0" applyFont="1" applyFill="1"/>
    <xf numFmtId="0" fontId="9" fillId="3" borderId="10" xfId="3" applyFont="1" applyFill="1" applyBorder="1" applyAlignment="1">
      <alignment vertical="center" wrapText="1"/>
    </xf>
    <xf numFmtId="0" fontId="9" fillId="3" borderId="10" xfId="3" applyFont="1" applyFill="1" applyBorder="1"/>
    <xf numFmtId="0" fontId="10" fillId="3" borderId="11" xfId="3" applyFont="1" applyFill="1" applyBorder="1"/>
    <xf numFmtId="0" fontId="10" fillId="3" borderId="13" xfId="3" applyFont="1" applyFill="1" applyBorder="1" applyAlignment="1">
      <alignment horizontal="center"/>
    </xf>
    <xf numFmtId="0" fontId="10" fillId="3" borderId="12" xfId="3" applyFont="1" applyFill="1" applyBorder="1" applyAlignment="1">
      <alignment horizontal="center"/>
    </xf>
    <xf numFmtId="3" fontId="10" fillId="3" borderId="11" xfId="3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9" fillId="3" borderId="15" xfId="3" applyFont="1" applyFill="1" applyBorder="1" applyAlignment="1">
      <alignment vertical="center" wrapText="1"/>
    </xf>
    <xf numFmtId="0" fontId="9" fillId="3" borderId="15" xfId="3" applyFont="1" applyFill="1" applyBorder="1"/>
    <xf numFmtId="0" fontId="10" fillId="3" borderId="15" xfId="3" applyFont="1" applyFill="1" applyBorder="1"/>
    <xf numFmtId="0" fontId="10" fillId="3" borderId="15" xfId="3" applyFont="1" applyFill="1" applyBorder="1" applyAlignment="1">
      <alignment horizontal="center"/>
    </xf>
    <xf numFmtId="3" fontId="10" fillId="3" borderId="16" xfId="3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9" fillId="3" borderId="14" xfId="3" applyFont="1" applyFill="1" applyBorder="1" applyAlignment="1">
      <alignment vertical="center" wrapText="1"/>
    </xf>
    <xf numFmtId="0" fontId="9" fillId="3" borderId="14" xfId="3" applyFont="1" applyFill="1" applyBorder="1"/>
    <xf numFmtId="0" fontId="10" fillId="3" borderId="17" xfId="3" applyFont="1" applyFill="1" applyBorder="1" applyAlignment="1">
      <alignment horizontal="center"/>
    </xf>
    <xf numFmtId="0" fontId="10" fillId="3" borderId="16" xfId="3" applyFont="1" applyFill="1" applyBorder="1" applyAlignment="1">
      <alignment horizontal="center"/>
    </xf>
    <xf numFmtId="3" fontId="10" fillId="3" borderId="15" xfId="3" applyNumberFormat="1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3" fillId="3" borderId="0" xfId="0" applyFont="1" applyFill="1"/>
    <xf numFmtId="0" fontId="9" fillId="3" borderId="18" xfId="0" applyFont="1" applyFill="1" applyBorder="1" applyAlignment="1">
      <alignment horizontal="center"/>
    </xf>
    <xf numFmtId="0" fontId="9" fillId="3" borderId="19" xfId="3" applyFont="1" applyFill="1" applyBorder="1" applyAlignment="1">
      <alignment vertical="center" wrapText="1"/>
    </xf>
    <xf numFmtId="43" fontId="12" fillId="3" borderId="0" xfId="0" applyNumberFormat="1" applyFont="1" applyFill="1"/>
    <xf numFmtId="0" fontId="9" fillId="3" borderId="19" xfId="3" applyFont="1" applyFill="1" applyBorder="1"/>
    <xf numFmtId="3" fontId="10" fillId="0" borderId="15" xfId="3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9" fillId="3" borderId="15" xfId="3" applyFont="1" applyFill="1" applyBorder="1" applyAlignment="1">
      <alignment horizontal="center"/>
    </xf>
    <xf numFmtId="0" fontId="9" fillId="3" borderId="0" xfId="3" applyFont="1" applyFill="1" applyBorder="1"/>
    <xf numFmtId="0" fontId="9" fillId="3" borderId="20" xfId="3" applyFont="1" applyFill="1" applyBorder="1" applyAlignment="1">
      <alignment vertical="center" wrapText="1"/>
    </xf>
    <xf numFmtId="0" fontId="9" fillId="3" borderId="20" xfId="3" applyFont="1" applyFill="1" applyBorder="1"/>
    <xf numFmtId="0" fontId="10" fillId="3" borderId="21" xfId="3" applyFont="1" applyFill="1" applyBorder="1"/>
    <xf numFmtId="0" fontId="10" fillId="3" borderId="23" xfId="3" applyFont="1" applyFill="1" applyBorder="1" applyAlignment="1">
      <alignment horizontal="center"/>
    </xf>
    <xf numFmtId="0" fontId="10" fillId="3" borderId="22" xfId="3" applyFont="1" applyFill="1" applyBorder="1" applyAlignment="1">
      <alignment horizontal="center"/>
    </xf>
    <xf numFmtId="3" fontId="10" fillId="3" borderId="21" xfId="3" applyNumberFormat="1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9" fillId="2" borderId="24" xfId="4" quotePrefix="1" applyFont="1" applyFill="1" applyBorder="1" applyAlignment="1">
      <alignment horizontal="left"/>
    </xf>
    <xf numFmtId="0" fontId="9" fillId="2" borderId="1" xfId="4" quotePrefix="1" applyFont="1" applyFill="1" applyBorder="1" applyAlignment="1">
      <alignment horizontal="left"/>
    </xf>
    <xf numFmtId="0" fontId="10" fillId="2" borderId="1" xfId="4" quotePrefix="1" applyFont="1" applyFill="1" applyBorder="1" applyAlignment="1">
      <alignment horizontal="left"/>
    </xf>
    <xf numFmtId="0" fontId="9" fillId="2" borderId="1" xfId="4" quotePrefix="1" applyFont="1" applyFill="1" applyBorder="1" applyAlignment="1">
      <alignment horizontal="center"/>
    </xf>
    <xf numFmtId="0" fontId="10" fillId="4" borderId="25" xfId="4" applyNumberFormat="1" applyFont="1" applyFill="1" applyBorder="1" applyAlignment="1" applyProtection="1">
      <alignment vertical="top"/>
    </xf>
    <xf numFmtId="0" fontId="10" fillId="4" borderId="26" xfId="4" applyNumberFormat="1" applyFont="1" applyFill="1" applyBorder="1" applyAlignment="1" applyProtection="1">
      <alignment vertical="top"/>
    </xf>
    <xf numFmtId="0" fontId="10" fillId="4" borderId="27" xfId="4" applyNumberFormat="1" applyFont="1" applyFill="1" applyBorder="1" applyAlignment="1" applyProtection="1">
      <alignment vertical="top"/>
    </xf>
    <xf numFmtId="0" fontId="10" fillId="4" borderId="28" xfId="4" applyNumberFormat="1" applyFont="1" applyFill="1" applyBorder="1" applyAlignment="1" applyProtection="1">
      <alignment vertical="top"/>
    </xf>
    <xf numFmtId="3" fontId="12" fillId="0" borderId="0" xfId="0" applyNumberFormat="1" applyFont="1"/>
    <xf numFmtId="0" fontId="9" fillId="2" borderId="9" xfId="4" quotePrefix="1" applyFont="1" applyFill="1" applyBorder="1" applyAlignment="1">
      <alignment horizontal="left"/>
    </xf>
    <xf numFmtId="0" fontId="9" fillId="2" borderId="3" xfId="4" quotePrefix="1" applyFont="1" applyFill="1" applyBorder="1" applyAlignment="1">
      <alignment horizontal="left"/>
    </xf>
    <xf numFmtId="0" fontId="10" fillId="2" borderId="3" xfId="4" quotePrefix="1" applyFont="1" applyFill="1" applyBorder="1" applyAlignment="1">
      <alignment horizontal="left"/>
    </xf>
    <xf numFmtId="0" fontId="9" fillId="2" borderId="3" xfId="4" quotePrefix="1" applyFont="1" applyFill="1" applyBorder="1" applyAlignment="1">
      <alignment horizontal="center"/>
    </xf>
    <xf numFmtId="0" fontId="9" fillId="2" borderId="15" xfId="3" applyFont="1" applyFill="1" applyBorder="1" applyAlignment="1">
      <alignment vertical="center" wrapText="1"/>
    </xf>
    <xf numFmtId="0" fontId="9" fillId="2" borderId="16" xfId="3" applyFont="1" applyFill="1" applyBorder="1"/>
    <xf numFmtId="0" fontId="10" fillId="2" borderId="15" xfId="3" applyFont="1" applyFill="1" applyBorder="1"/>
    <xf numFmtId="0" fontId="10" fillId="2" borderId="15" xfId="3" applyFont="1" applyFill="1" applyBorder="1" applyAlignment="1">
      <alignment horizontal="center"/>
    </xf>
    <xf numFmtId="0" fontId="10" fillId="2" borderId="16" xfId="3" applyFont="1" applyFill="1" applyBorder="1" applyAlignment="1">
      <alignment horizontal="center"/>
    </xf>
    <xf numFmtId="3" fontId="10" fillId="2" borderId="15" xfId="3" applyNumberFormat="1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9" fillId="2" borderId="15" xfId="3" applyFont="1" applyFill="1" applyBorder="1"/>
    <xf numFmtId="0" fontId="9" fillId="3" borderId="16" xfId="3" applyFont="1" applyFill="1" applyBorder="1"/>
    <xf numFmtId="0" fontId="9" fillId="3" borderId="29" xfId="3" applyFont="1" applyFill="1" applyBorder="1"/>
    <xf numFmtId="0" fontId="9" fillId="3" borderId="30" xfId="3" applyFont="1" applyFill="1" applyBorder="1"/>
    <xf numFmtId="0" fontId="10" fillId="3" borderId="29" xfId="3" applyFont="1" applyFill="1" applyBorder="1" applyAlignment="1">
      <alignment horizontal="center"/>
    </xf>
    <xf numFmtId="0" fontId="10" fillId="3" borderId="30" xfId="3" applyFont="1" applyFill="1" applyBorder="1" applyAlignment="1">
      <alignment horizontal="center"/>
    </xf>
    <xf numFmtId="3" fontId="10" fillId="3" borderId="29" xfId="3" applyNumberFormat="1" applyFont="1" applyFill="1" applyBorder="1" applyAlignment="1">
      <alignment horizontal="center"/>
    </xf>
    <xf numFmtId="0" fontId="9" fillId="2" borderId="21" xfId="3" applyFont="1" applyFill="1" applyBorder="1"/>
    <xf numFmtId="0" fontId="9" fillId="2" borderId="22" xfId="3" applyFont="1" applyFill="1" applyBorder="1"/>
    <xf numFmtId="0" fontId="10" fillId="2" borderId="21" xfId="3" applyFont="1" applyFill="1" applyBorder="1"/>
    <xf numFmtId="0" fontId="10" fillId="2" borderId="21" xfId="3" applyFont="1" applyFill="1" applyBorder="1" applyAlignment="1">
      <alignment horizontal="center"/>
    </xf>
    <xf numFmtId="0" fontId="10" fillId="2" borderId="22" xfId="3" applyFont="1" applyFill="1" applyBorder="1" applyAlignment="1">
      <alignment horizontal="center"/>
    </xf>
    <xf numFmtId="3" fontId="10" fillId="2" borderId="21" xfId="3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9" fillId="2" borderId="5" xfId="4" quotePrefix="1" applyFont="1" applyFill="1" applyBorder="1" applyAlignment="1">
      <alignment horizontal="left"/>
    </xf>
    <xf numFmtId="0" fontId="9" fillId="2" borderId="6" xfId="4" quotePrefix="1" applyFont="1" applyFill="1" applyBorder="1" applyAlignment="1">
      <alignment horizontal="left"/>
    </xf>
    <xf numFmtId="0" fontId="10" fillId="2" borderId="6" xfId="4" quotePrefix="1" applyFont="1" applyFill="1" applyBorder="1" applyAlignment="1">
      <alignment horizontal="left"/>
    </xf>
    <xf numFmtId="0" fontId="9" fillId="2" borderId="6" xfId="4" quotePrefix="1" applyFont="1" applyFill="1" applyBorder="1" applyAlignment="1">
      <alignment horizontal="center"/>
    </xf>
    <xf numFmtId="0" fontId="9" fillId="3" borderId="11" xfId="3" applyFont="1" applyFill="1" applyBorder="1"/>
    <xf numFmtId="0" fontId="11" fillId="3" borderId="11" xfId="0" applyFont="1" applyFill="1" applyBorder="1"/>
    <xf numFmtId="0" fontId="10" fillId="3" borderId="11" xfId="3" applyFont="1" applyFill="1" applyBorder="1" applyAlignment="1">
      <alignment horizontal="center"/>
    </xf>
    <xf numFmtId="3" fontId="10" fillId="0" borderId="16" xfId="3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3" fontId="9" fillId="3" borderId="15" xfId="5" applyFont="1" applyFill="1" applyBorder="1"/>
    <xf numFmtId="0" fontId="9" fillId="3" borderId="21" xfId="3" applyFont="1" applyFill="1" applyBorder="1" applyAlignment="1">
      <alignment vertical="center" wrapText="1"/>
    </xf>
    <xf numFmtId="0" fontId="9" fillId="3" borderId="21" xfId="3" applyFont="1" applyFill="1" applyBorder="1"/>
    <xf numFmtId="0" fontId="10" fillId="3" borderId="21" xfId="3" applyFont="1" applyFill="1" applyBorder="1" applyAlignment="1">
      <alignment horizontal="center"/>
    </xf>
    <xf numFmtId="3" fontId="10" fillId="3" borderId="22" xfId="3" applyNumberFormat="1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9" fillId="2" borderId="7" xfId="4" quotePrefix="1" applyFont="1" applyFill="1" applyBorder="1" applyAlignment="1">
      <alignment horizontal="left"/>
    </xf>
    <xf numFmtId="0" fontId="9" fillId="2" borderId="0" xfId="4" quotePrefix="1" applyFont="1" applyFill="1" applyBorder="1" applyAlignment="1">
      <alignment horizontal="left"/>
    </xf>
    <xf numFmtId="0" fontId="10" fillId="2" borderId="0" xfId="4" quotePrefix="1" applyFont="1" applyFill="1" applyBorder="1" applyAlignment="1">
      <alignment horizontal="left"/>
    </xf>
    <xf numFmtId="0" fontId="9" fillId="2" borderId="0" xfId="4" quotePrefix="1" applyFont="1" applyFill="1" applyBorder="1" applyAlignment="1">
      <alignment horizontal="center"/>
    </xf>
    <xf numFmtId="0" fontId="14" fillId="4" borderId="4" xfId="4" applyNumberFormat="1" applyFont="1" applyFill="1" applyBorder="1" applyAlignment="1" applyProtection="1">
      <alignment vertical="top"/>
    </xf>
    <xf numFmtId="0" fontId="10" fillId="4" borderId="6" xfId="4" quotePrefix="1" applyNumberFormat="1" applyFont="1" applyFill="1" applyBorder="1" applyAlignment="1" applyProtection="1">
      <alignment vertical="top"/>
    </xf>
    <xf numFmtId="0" fontId="10" fillId="4" borderId="4" xfId="4" applyNumberFormat="1" applyFont="1" applyFill="1" applyBorder="1" applyAlignment="1" applyProtection="1">
      <alignment vertical="top"/>
    </xf>
    <xf numFmtId="3" fontId="10" fillId="4" borderId="5" xfId="4" applyNumberFormat="1" applyFont="1" applyFill="1" applyBorder="1" applyAlignment="1" applyProtection="1">
      <alignment horizontal="center" vertical="top"/>
    </xf>
    <xf numFmtId="3" fontId="10" fillId="0" borderId="11" xfId="3" applyNumberFormat="1" applyFont="1" applyFill="1" applyBorder="1" applyAlignment="1">
      <alignment horizontal="center"/>
    </xf>
    <xf numFmtId="44" fontId="9" fillId="3" borderId="14" xfId="6" applyFont="1" applyFill="1" applyBorder="1" applyAlignment="1">
      <alignment vertical="center" wrapText="1"/>
    </xf>
    <xf numFmtId="44" fontId="9" fillId="3" borderId="15" xfId="6" applyFont="1" applyFill="1" applyBorder="1"/>
    <xf numFmtId="3" fontId="10" fillId="3" borderId="15" xfId="3" applyNumberFormat="1" applyFont="1" applyFill="1" applyBorder="1"/>
    <xf numFmtId="44" fontId="9" fillId="3" borderId="14" xfId="6" applyFont="1" applyFill="1" applyBorder="1" applyAlignment="1">
      <alignment horizontal="left" vertical="center" wrapText="1"/>
    </xf>
    <xf numFmtId="44" fontId="9" fillId="3" borderId="18" xfId="6" applyFont="1" applyFill="1" applyBorder="1" applyAlignment="1">
      <alignment horizontal="left" vertical="center" wrapText="1"/>
    </xf>
    <xf numFmtId="44" fontId="9" fillId="3" borderId="16" xfId="6" applyFont="1" applyFill="1" applyBorder="1" applyAlignment="1">
      <alignment horizontal="left" vertical="center" wrapText="1"/>
    </xf>
    <xf numFmtId="0" fontId="9" fillId="3" borderId="14" xfId="3" applyFont="1" applyFill="1" applyBorder="1" applyAlignment="1">
      <alignment horizontal="center"/>
    </xf>
    <xf numFmtId="0" fontId="9" fillId="0" borderId="14" xfId="3" applyFont="1" applyFill="1" applyBorder="1" applyAlignment="1">
      <alignment horizontal="center"/>
    </xf>
    <xf numFmtId="0" fontId="9" fillId="3" borderId="20" xfId="3" applyFont="1" applyFill="1" applyBorder="1" applyAlignment="1">
      <alignment horizontal="center"/>
    </xf>
    <xf numFmtId="0" fontId="9" fillId="0" borderId="20" xfId="3" applyFont="1" applyFill="1" applyBorder="1" applyAlignment="1">
      <alignment horizontal="center"/>
    </xf>
    <xf numFmtId="0" fontId="9" fillId="3" borderId="21" xfId="3" applyFont="1" applyFill="1" applyBorder="1" applyAlignment="1">
      <alignment horizontal="center"/>
    </xf>
    <xf numFmtId="0" fontId="9" fillId="2" borderId="7" xfId="4" quotePrefix="1" applyFont="1" applyFill="1" applyBorder="1" applyAlignment="1">
      <alignment horizontal="left" vertical="center" wrapText="1"/>
    </xf>
    <xf numFmtId="0" fontId="9" fillId="3" borderId="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14" fillId="4" borderId="9" xfId="4" applyNumberFormat="1" applyFont="1" applyFill="1" applyBorder="1" applyAlignment="1" applyProtection="1">
      <alignment vertical="center" wrapText="1"/>
    </xf>
    <xf numFmtId="0" fontId="14" fillId="4" borderId="9" xfId="4" applyNumberFormat="1" applyFont="1" applyFill="1" applyBorder="1" applyAlignment="1" applyProtection="1">
      <alignment vertical="top"/>
    </xf>
    <xf numFmtId="0" fontId="14" fillId="4" borderId="2" xfId="4" applyNumberFormat="1" applyFont="1" applyFill="1" applyBorder="1" applyAlignment="1" applyProtection="1">
      <alignment vertical="top"/>
    </xf>
    <xf numFmtId="0" fontId="10" fillId="4" borderId="2" xfId="4" quotePrefix="1" applyNumberFormat="1" applyFont="1" applyFill="1" applyBorder="1" applyAlignment="1" applyProtection="1">
      <alignment vertical="top"/>
    </xf>
    <xf numFmtId="0" fontId="10" fillId="4" borderId="3" xfId="4" applyNumberFormat="1" applyFont="1" applyFill="1" applyBorder="1" applyAlignment="1" applyProtection="1">
      <alignment vertical="top"/>
    </xf>
    <xf numFmtId="3" fontId="10" fillId="4" borderId="2" xfId="4" applyNumberFormat="1" applyFont="1" applyFill="1" applyBorder="1" applyAlignment="1" applyProtection="1">
      <alignment horizontal="center" vertical="top"/>
    </xf>
    <xf numFmtId="3" fontId="9" fillId="3" borderId="0" xfId="3" applyNumberFormat="1" applyFont="1" applyFill="1" applyBorder="1"/>
    <xf numFmtId="0" fontId="9" fillId="2" borderId="9" xfId="3" quotePrefix="1" applyFont="1" applyFill="1" applyBorder="1" applyAlignment="1">
      <alignment vertical="center" wrapText="1"/>
    </xf>
    <xf numFmtId="0" fontId="9" fillId="2" borderId="3" xfId="3" quotePrefix="1" applyFont="1" applyFill="1" applyBorder="1"/>
    <xf numFmtId="0" fontId="10" fillId="2" borderId="3" xfId="3" quotePrefix="1" applyFont="1" applyFill="1" applyBorder="1"/>
    <xf numFmtId="0" fontId="9" fillId="2" borderId="3" xfId="3" quotePrefix="1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9" fillId="3" borderId="11" xfId="3" applyFont="1" applyFill="1" applyBorder="1" applyAlignment="1">
      <alignment vertical="center" wrapText="1"/>
    </xf>
    <xf numFmtId="0" fontId="9" fillId="3" borderId="13" xfId="3" applyFont="1" applyFill="1" applyBorder="1"/>
    <xf numFmtId="0" fontId="10" fillId="3" borderId="12" xfId="3" applyFont="1" applyFill="1" applyBorder="1"/>
    <xf numFmtId="3" fontId="10" fillId="3" borderId="13" xfId="3" applyNumberFormat="1" applyFont="1" applyFill="1" applyBorder="1" applyAlignment="1">
      <alignment horizontal="center"/>
    </xf>
    <xf numFmtId="0" fontId="9" fillId="3" borderId="10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9" fillId="2" borderId="17" xfId="3" applyFont="1" applyFill="1" applyBorder="1"/>
    <xf numFmtId="0" fontId="10" fillId="2" borderId="31" xfId="3" applyFont="1" applyFill="1" applyBorder="1" applyAlignment="1">
      <alignment horizontal="center"/>
    </xf>
    <xf numFmtId="3" fontId="10" fillId="0" borderId="17" xfId="3" applyNumberFormat="1" applyFont="1" applyFill="1" applyBorder="1" applyAlignment="1">
      <alignment horizontal="center"/>
    </xf>
    <xf numFmtId="0" fontId="12" fillId="6" borderId="0" xfId="0" applyFont="1" applyFill="1"/>
    <xf numFmtId="0" fontId="9" fillId="2" borderId="21" xfId="3" applyFont="1" applyFill="1" applyBorder="1" applyAlignment="1">
      <alignment vertical="center" wrapText="1"/>
    </xf>
    <xf numFmtId="0" fontId="9" fillId="2" borderId="23" xfId="3" applyFont="1" applyFill="1" applyBorder="1"/>
    <xf numFmtId="3" fontId="10" fillId="0" borderId="23" xfId="3" applyNumberFormat="1" applyFont="1" applyFill="1" applyBorder="1" applyAlignment="1">
      <alignment horizontal="center"/>
    </xf>
    <xf numFmtId="0" fontId="9" fillId="2" borderId="24" xfId="4" quotePrefix="1" applyFont="1" applyFill="1" applyBorder="1" applyAlignment="1">
      <alignment horizontal="left" vertical="center" wrapText="1"/>
    </xf>
    <xf numFmtId="0" fontId="10" fillId="4" borderId="25" xfId="4" applyNumberFormat="1" applyFont="1" applyFill="1" applyBorder="1" applyAlignment="1" applyProtection="1">
      <alignment vertical="center" wrapText="1"/>
    </xf>
    <xf numFmtId="0" fontId="10" fillId="4" borderId="27" xfId="4" quotePrefix="1" applyNumberFormat="1" applyFont="1" applyFill="1" applyBorder="1" applyAlignment="1" applyProtection="1">
      <alignment vertical="top"/>
    </xf>
    <xf numFmtId="43" fontId="9" fillId="3" borderId="0" xfId="1" applyFont="1" applyFill="1" applyBorder="1"/>
    <xf numFmtId="0" fontId="9" fillId="2" borderId="9" xfId="4" quotePrefix="1" applyFont="1" applyFill="1" applyBorder="1" applyAlignment="1">
      <alignment horizontal="left" vertical="center" wrapText="1"/>
    </xf>
    <xf numFmtId="0" fontId="9" fillId="3" borderId="2" xfId="3" applyFont="1" applyFill="1" applyBorder="1"/>
    <xf numFmtId="0" fontId="10" fillId="3" borderId="2" xfId="3" applyFont="1" applyFill="1" applyBorder="1"/>
    <xf numFmtId="0" fontId="10" fillId="3" borderId="2" xfId="3" applyFont="1" applyFill="1" applyBorder="1" applyAlignment="1">
      <alignment horizontal="center"/>
    </xf>
    <xf numFmtId="0" fontId="10" fillId="3" borderId="3" xfId="3" applyFont="1" applyFill="1" applyBorder="1" applyAlignment="1">
      <alignment horizontal="center"/>
    </xf>
    <xf numFmtId="0" fontId="10" fillId="3" borderId="29" xfId="3" applyFont="1" applyFill="1" applyBorder="1"/>
    <xf numFmtId="0" fontId="9" fillId="3" borderId="32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9" fillId="3" borderId="33" xfId="3" applyFont="1" applyFill="1" applyBorder="1" applyAlignment="1">
      <alignment vertical="center" wrapText="1"/>
    </xf>
    <xf numFmtId="0" fontId="9" fillId="3" borderId="20" xfId="0" applyFont="1" applyFill="1" applyBorder="1" applyAlignment="1">
      <alignment horizontal="center"/>
    </xf>
    <xf numFmtId="0" fontId="10" fillId="4" borderId="8" xfId="4" quotePrefix="1" applyNumberFormat="1" applyFont="1" applyFill="1" applyBorder="1" applyAlignment="1" applyProtection="1">
      <alignment vertical="top"/>
    </xf>
    <xf numFmtId="0" fontId="9" fillId="2" borderId="10" xfId="3" applyFont="1" applyFill="1" applyBorder="1"/>
    <xf numFmtId="0" fontId="9" fillId="2" borderId="11" xfId="3" applyFont="1" applyFill="1" applyBorder="1"/>
    <xf numFmtId="0" fontId="10" fillId="2" borderId="11" xfId="3" applyFont="1" applyFill="1" applyBorder="1"/>
    <xf numFmtId="0" fontId="10" fillId="2" borderId="11" xfId="3" applyFont="1" applyFill="1" applyBorder="1" applyAlignment="1">
      <alignment horizontal="center"/>
    </xf>
    <xf numFmtId="0" fontId="10" fillId="2" borderId="12" xfId="3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4" borderId="7" xfId="4" quotePrefix="1" applyNumberFormat="1" applyFont="1" applyFill="1" applyBorder="1" applyAlignment="1" applyProtection="1">
      <alignment vertical="top"/>
    </xf>
    <xf numFmtId="0" fontId="9" fillId="3" borderId="11" xfId="4" applyFont="1" applyFill="1" applyBorder="1" applyAlignment="1">
      <alignment horizontal="left"/>
    </xf>
    <xf numFmtId="0" fontId="9" fillId="3" borderId="12" xfId="4" quotePrefix="1" applyFont="1" applyFill="1" applyBorder="1" applyAlignment="1">
      <alignment horizontal="center"/>
    </xf>
    <xf numFmtId="0" fontId="10" fillId="3" borderId="11" xfId="4" quotePrefix="1" applyFont="1" applyFill="1" applyBorder="1" applyAlignment="1">
      <alignment horizontal="center"/>
    </xf>
    <xf numFmtId="0" fontId="10" fillId="3" borderId="12" xfId="4" applyFont="1" applyFill="1" applyBorder="1" applyAlignment="1">
      <alignment horizontal="center"/>
    </xf>
    <xf numFmtId="0" fontId="10" fillId="3" borderId="34" xfId="4" quotePrefix="1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9" fillId="3" borderId="15" xfId="3" applyFont="1" applyFill="1" applyBorder="1" applyAlignment="1">
      <alignment horizontal="left"/>
    </xf>
    <xf numFmtId="0" fontId="9" fillId="3" borderId="16" xfId="3" applyFont="1" applyFill="1" applyBorder="1" applyAlignment="1">
      <alignment horizontal="center"/>
    </xf>
    <xf numFmtId="3" fontId="10" fillId="3" borderId="35" xfId="3" applyNumberFormat="1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9" fillId="3" borderId="15" xfId="3" applyFont="1" applyFill="1" applyBorder="1" applyAlignment="1">
      <alignment horizontal="left" vertical="center" wrapText="1"/>
    </xf>
    <xf numFmtId="0" fontId="9" fillId="3" borderId="29" xfId="3" applyFont="1" applyFill="1" applyBorder="1" applyAlignment="1">
      <alignment horizontal="left" vertical="center" wrapText="1"/>
    </xf>
    <xf numFmtId="0" fontId="9" fillId="3" borderId="30" xfId="3" applyFont="1" applyFill="1" applyBorder="1" applyAlignment="1">
      <alignment horizontal="center"/>
    </xf>
    <xf numFmtId="3" fontId="10" fillId="3" borderId="36" xfId="3" applyNumberFormat="1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9" fillId="3" borderId="21" xfId="3" applyFont="1" applyFill="1" applyBorder="1" applyAlignment="1">
      <alignment horizontal="left" vertical="center" wrapText="1"/>
    </xf>
    <xf numFmtId="0" fontId="9" fillId="3" borderId="22" xfId="3" applyFont="1" applyFill="1" applyBorder="1" applyAlignment="1">
      <alignment horizontal="center"/>
    </xf>
    <xf numFmtId="3" fontId="10" fillId="3" borderId="37" xfId="3" applyNumberFormat="1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4" fillId="4" borderId="25" xfId="4" applyNumberFormat="1" applyFont="1" applyFill="1" applyBorder="1" applyAlignment="1" applyProtection="1">
      <alignment vertical="top"/>
    </xf>
    <xf numFmtId="0" fontId="14" fillId="4" borderId="26" xfId="4" applyNumberFormat="1" applyFont="1" applyFill="1" applyBorder="1" applyAlignment="1" applyProtection="1">
      <alignment vertical="top"/>
    </xf>
    <xf numFmtId="0" fontId="14" fillId="4" borderId="27" xfId="4" applyNumberFormat="1" applyFont="1" applyFill="1" applyBorder="1" applyAlignment="1" applyProtection="1">
      <alignment vertical="top"/>
    </xf>
    <xf numFmtId="0" fontId="12" fillId="0" borderId="0" xfId="0" applyFont="1" applyFill="1"/>
    <xf numFmtId="0" fontId="9" fillId="2" borderId="10" xfId="3" applyFont="1" applyFill="1" applyBorder="1" applyAlignment="1">
      <alignment vertical="center" wrapText="1"/>
    </xf>
    <xf numFmtId="0" fontId="9" fillId="3" borderId="11" xfId="4" quotePrefix="1" applyFont="1" applyFill="1" applyBorder="1" applyAlignment="1">
      <alignment horizontal="left"/>
    </xf>
    <xf numFmtId="0" fontId="10" fillId="3" borderId="11" xfId="4" applyFont="1" applyFill="1" applyBorder="1" applyAlignment="1">
      <alignment horizontal="center"/>
    </xf>
    <xf numFmtId="0" fontId="9" fillId="3" borderId="38" xfId="3" applyFont="1" applyFill="1" applyBorder="1" applyAlignment="1">
      <alignment vertical="center" wrapText="1"/>
    </xf>
    <xf numFmtId="0" fontId="9" fillId="3" borderId="31" xfId="4" quotePrefix="1" applyFont="1" applyFill="1" applyBorder="1" applyAlignment="1">
      <alignment horizontal="left"/>
    </xf>
    <xf numFmtId="0" fontId="10" fillId="3" borderId="31" xfId="4" quotePrefix="1" applyFont="1" applyFill="1" applyBorder="1" applyAlignment="1">
      <alignment horizontal="center"/>
    </xf>
    <xf numFmtId="0" fontId="10" fillId="3" borderId="31" xfId="4" applyFont="1" applyFill="1" applyBorder="1" applyAlignment="1">
      <alignment horizontal="center"/>
    </xf>
    <xf numFmtId="0" fontId="10" fillId="3" borderId="39" xfId="4" applyFont="1" applyFill="1" applyBorder="1" applyAlignment="1">
      <alignment horizontal="center"/>
    </xf>
    <xf numFmtId="3" fontId="10" fillId="3" borderId="31" xfId="3" applyNumberFormat="1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9" fillId="2" borderId="14" xfId="3" applyFont="1" applyFill="1" applyBorder="1"/>
    <xf numFmtId="0" fontId="9" fillId="2" borderId="31" xfId="3" applyFont="1" applyFill="1" applyBorder="1"/>
    <xf numFmtId="0" fontId="10" fillId="2" borderId="39" xfId="3" applyFont="1" applyFill="1" applyBorder="1" applyAlignment="1">
      <alignment horizontal="center"/>
    </xf>
    <xf numFmtId="3" fontId="10" fillId="2" borderId="31" xfId="3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3" borderId="14" xfId="3" applyFont="1" applyFill="1" applyBorder="1" applyAlignment="1">
      <alignment horizontal="left"/>
    </xf>
    <xf numFmtId="1" fontId="10" fillId="3" borderId="15" xfId="3" applyNumberFormat="1" applyFont="1" applyFill="1" applyBorder="1" applyAlignment="1">
      <alignment horizontal="center"/>
    </xf>
    <xf numFmtId="0" fontId="10" fillId="2" borderId="8" xfId="3" applyFont="1" applyFill="1" applyBorder="1" applyAlignment="1">
      <alignment horizontal="center"/>
    </xf>
    <xf numFmtId="0" fontId="10" fillId="3" borderId="40" xfId="3" applyFont="1" applyFill="1" applyBorder="1" applyAlignment="1">
      <alignment horizontal="center"/>
    </xf>
    <xf numFmtId="0" fontId="10" fillId="7" borderId="24" xfId="4" applyNumberFormat="1" applyFont="1" applyFill="1" applyBorder="1" applyAlignment="1" applyProtection="1">
      <alignment vertical="top"/>
    </xf>
    <xf numFmtId="0" fontId="10" fillId="7" borderId="40" xfId="4" applyNumberFormat="1" applyFont="1" applyFill="1" applyBorder="1" applyAlignment="1" applyProtection="1">
      <alignment vertical="top"/>
    </xf>
    <xf numFmtId="0" fontId="10" fillId="7" borderId="1" xfId="3" quotePrefix="1" applyFont="1" applyFill="1" applyBorder="1"/>
    <xf numFmtId="0" fontId="10" fillId="7" borderId="40" xfId="3" applyFont="1" applyFill="1" applyBorder="1"/>
    <xf numFmtId="3" fontId="10" fillId="7" borderId="41" xfId="3" applyNumberFormat="1" applyFont="1" applyFill="1" applyBorder="1" applyAlignment="1">
      <alignment horizontal="center"/>
    </xf>
    <xf numFmtId="3" fontId="10" fillId="7" borderId="4" xfId="3" applyNumberFormat="1" applyFont="1" applyFill="1" applyBorder="1" applyAlignment="1">
      <alignment horizontal="center"/>
    </xf>
    <xf numFmtId="0" fontId="10" fillId="4" borderId="2" xfId="3" applyFont="1" applyFill="1" applyBorder="1" applyAlignment="1">
      <alignment horizontal="center"/>
    </xf>
    <xf numFmtId="0" fontId="10" fillId="4" borderId="3" xfId="3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0" fillId="0" borderId="0" xfId="0" applyFont="1"/>
  </cellXfs>
  <cellStyles count="7">
    <cellStyle name="Milliers" xfId="1" builtinId="3"/>
    <cellStyle name="Milliers 2 2" xfId="5"/>
    <cellStyle name="Monétaire 2" xfId="6"/>
    <cellStyle name="Normal" xfId="0" builtinId="0"/>
    <cellStyle name="Normal 2" xfId="3"/>
    <cellStyle name="Normal_Feuil1" xfId="4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I193"/>
  <sheetViews>
    <sheetView tabSelected="1" topLeftCell="A61" zoomScale="75" zoomScaleNormal="75" workbookViewId="0">
      <selection activeCell="D176" sqref="D176:D184"/>
    </sheetView>
  </sheetViews>
  <sheetFormatPr baseColWidth="10" defaultColWidth="11.5703125" defaultRowHeight="12.75" x14ac:dyDescent="0.2"/>
  <cols>
    <col min="1" max="1" width="63.42578125" style="1" customWidth="1"/>
    <col min="2" max="2" width="9.140625" style="1" customWidth="1"/>
    <col min="3" max="3" width="9.28515625" style="1" customWidth="1"/>
    <col min="4" max="4" width="11.28515625" style="1" customWidth="1"/>
    <col min="5" max="5" width="9.5703125" style="1" customWidth="1"/>
    <col min="6" max="6" width="10.5703125" style="12" customWidth="1"/>
    <col min="7" max="7" width="9.7109375" style="12" hidden="1" customWidth="1"/>
    <col min="8" max="8" width="9.7109375" style="8" customWidth="1"/>
    <col min="9" max="9" width="10.28515625" style="18" customWidth="1"/>
    <col min="10" max="10" width="8.7109375" style="12" customWidth="1"/>
    <col min="11" max="11" width="9.42578125" style="12" customWidth="1"/>
    <col min="12" max="16" width="8.7109375" style="12" customWidth="1"/>
    <col min="17" max="17" width="9.42578125" style="12" customWidth="1"/>
    <col min="18" max="20" width="8.7109375" style="12" customWidth="1"/>
    <col min="21" max="21" width="9.85546875" style="12" customWidth="1"/>
    <col min="22" max="22" width="11.85546875" style="1" bestFit="1" customWidth="1"/>
    <col min="23" max="16384" width="11.5703125" style="1"/>
  </cols>
  <sheetData>
    <row r="1" spans="1:23" ht="27.75" x14ac:dyDescent="0.4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</row>
    <row r="2" spans="1:23" x14ac:dyDescent="0.2">
      <c r="A2" s="2"/>
      <c r="B2" s="2"/>
      <c r="C2" s="2"/>
      <c r="D2" s="2"/>
      <c r="E2" s="2"/>
      <c r="F2" s="2"/>
    </row>
    <row r="3" spans="1:23" ht="15" thickBot="1" x14ac:dyDescent="0.25">
      <c r="A3" s="276" t="s">
        <v>1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</row>
    <row r="4" spans="1:23" s="22" customFormat="1" ht="15.75" thickBot="1" x14ac:dyDescent="0.3">
      <c r="A4" s="28" t="s">
        <v>177</v>
      </c>
      <c r="B4" s="21"/>
      <c r="C4" s="258" t="s">
        <v>176</v>
      </c>
      <c r="D4" s="259" t="s">
        <v>2</v>
      </c>
      <c r="E4" s="258" t="s">
        <v>3</v>
      </c>
      <c r="F4" s="258" t="s">
        <v>4</v>
      </c>
      <c r="G4" s="260" t="s">
        <v>5</v>
      </c>
      <c r="H4" s="262" t="s">
        <v>6</v>
      </c>
      <c r="I4" s="261">
        <v>44197</v>
      </c>
      <c r="J4" s="261">
        <v>44228</v>
      </c>
      <c r="K4" s="261">
        <v>44256</v>
      </c>
      <c r="L4" s="261">
        <v>44287</v>
      </c>
      <c r="M4" s="261">
        <v>44317</v>
      </c>
      <c r="N4" s="261">
        <v>44348</v>
      </c>
      <c r="O4" s="261">
        <v>44378</v>
      </c>
      <c r="P4" s="261">
        <v>44409</v>
      </c>
      <c r="Q4" s="261">
        <v>44440</v>
      </c>
      <c r="R4" s="261">
        <v>44470</v>
      </c>
      <c r="S4" s="261">
        <v>44501</v>
      </c>
      <c r="T4" s="261">
        <v>44531</v>
      </c>
      <c r="U4" s="260" t="s">
        <v>7</v>
      </c>
    </row>
    <row r="5" spans="1:23" s="22" customFormat="1" ht="15" thickBot="1" x14ac:dyDescent="0.25">
      <c r="A5" s="23" t="s">
        <v>8</v>
      </c>
      <c r="B5" s="24" t="s">
        <v>8</v>
      </c>
      <c r="C5" s="24" t="s">
        <v>8</v>
      </c>
      <c r="D5" s="24" t="s">
        <v>8</v>
      </c>
      <c r="E5" s="24" t="s">
        <v>8</v>
      </c>
      <c r="F5" s="25" t="s">
        <v>8</v>
      </c>
      <c r="G5" s="26"/>
      <c r="H5" s="263"/>
      <c r="I5" s="27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3" s="22" customFormat="1" ht="15.75" thickBot="1" x14ac:dyDescent="0.25">
      <c r="A6" s="28" t="s">
        <v>9</v>
      </c>
      <c r="B6" s="28"/>
      <c r="C6" s="29"/>
      <c r="D6" s="30"/>
      <c r="E6" s="31"/>
      <c r="F6" s="32">
        <f t="shared" ref="F6:T6" si="0">SUM(F8:F23)</f>
        <v>17759.190925000003</v>
      </c>
      <c r="G6" s="33">
        <f t="shared" si="0"/>
        <v>2745</v>
      </c>
      <c r="H6" s="33">
        <f t="shared" si="0"/>
        <v>3434</v>
      </c>
      <c r="I6" s="33">
        <f t="shared" si="0"/>
        <v>342</v>
      </c>
      <c r="J6" s="33">
        <f t="shared" si="0"/>
        <v>51</v>
      </c>
      <c r="K6" s="33">
        <f t="shared" si="0"/>
        <v>107</v>
      </c>
      <c r="L6" s="33">
        <f t="shared" si="0"/>
        <v>790</v>
      </c>
      <c r="M6" s="33">
        <f t="shared" si="0"/>
        <v>355</v>
      </c>
      <c r="N6" s="33">
        <f t="shared" si="0"/>
        <v>207</v>
      </c>
      <c r="O6" s="33">
        <f t="shared" si="0"/>
        <v>295</v>
      </c>
      <c r="P6" s="33">
        <f t="shared" si="0"/>
        <v>179</v>
      </c>
      <c r="Q6" s="33">
        <f t="shared" si="0"/>
        <v>342</v>
      </c>
      <c r="R6" s="33">
        <f t="shared" si="0"/>
        <v>711</v>
      </c>
      <c r="S6" s="33">
        <f t="shared" si="0"/>
        <v>124</v>
      </c>
      <c r="T6" s="33">
        <f t="shared" si="0"/>
        <v>628</v>
      </c>
      <c r="U6" s="33">
        <f>SUM(I6:T6)</f>
        <v>4131</v>
      </c>
      <c r="V6" s="34"/>
      <c r="W6" s="35"/>
    </row>
    <row r="7" spans="1:23" s="41" customFormat="1" ht="15" thickBot="1" x14ac:dyDescent="0.25">
      <c r="A7" s="36"/>
      <c r="B7" s="37"/>
      <c r="C7" s="37"/>
      <c r="D7" s="37"/>
      <c r="E7" s="37"/>
      <c r="F7" s="38"/>
      <c r="G7" s="39"/>
      <c r="H7" s="264"/>
      <c r="I7" s="27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</row>
    <row r="8" spans="1:23" s="41" customFormat="1" ht="15" x14ac:dyDescent="0.25">
      <c r="A8" s="42" t="s">
        <v>10</v>
      </c>
      <c r="B8" s="43"/>
      <c r="C8" s="44"/>
      <c r="D8" s="45" t="s">
        <v>11</v>
      </c>
      <c r="E8" s="46" t="s">
        <v>12</v>
      </c>
      <c r="F8" s="47">
        <v>53</v>
      </c>
      <c r="G8" s="48">
        <v>0</v>
      </c>
      <c r="H8" s="265">
        <v>15</v>
      </c>
      <c r="I8" s="49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21</v>
      </c>
      <c r="P8" s="50">
        <v>0</v>
      </c>
      <c r="Q8" s="50">
        <v>38</v>
      </c>
      <c r="R8" s="50">
        <v>0</v>
      </c>
      <c r="S8" s="50">
        <v>0</v>
      </c>
      <c r="T8" s="50">
        <v>0</v>
      </c>
      <c r="U8" s="50">
        <f t="shared" ref="U8:U16" si="1">SUM(I8:T8)</f>
        <v>59</v>
      </c>
    </row>
    <row r="9" spans="1:23" s="41" customFormat="1" ht="28.5" x14ac:dyDescent="0.25">
      <c r="A9" s="51" t="s">
        <v>70</v>
      </c>
      <c r="B9" s="52"/>
      <c r="C9" s="53"/>
      <c r="D9" s="54" t="s">
        <v>71</v>
      </c>
      <c r="E9" s="54" t="s">
        <v>12</v>
      </c>
      <c r="F9" s="55">
        <v>202</v>
      </c>
      <c r="G9" s="56">
        <v>0</v>
      </c>
      <c r="H9" s="56">
        <v>202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</row>
    <row r="10" spans="1:23" s="41" customFormat="1" ht="28.5" x14ac:dyDescent="0.25">
      <c r="A10" s="51" t="s">
        <v>72</v>
      </c>
      <c r="B10" s="52"/>
      <c r="C10" s="53"/>
      <c r="D10" s="54" t="s">
        <v>71</v>
      </c>
      <c r="E10" s="54" t="s">
        <v>12</v>
      </c>
      <c r="F10" s="55">
        <v>82</v>
      </c>
      <c r="G10" s="58">
        <v>0</v>
      </c>
      <c r="H10" s="56">
        <v>82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</row>
    <row r="11" spans="1:23" s="41" customFormat="1" ht="15" x14ac:dyDescent="0.25">
      <c r="A11" s="59" t="s">
        <v>13</v>
      </c>
      <c r="B11" s="60"/>
      <c r="C11" s="53"/>
      <c r="D11" s="61" t="s">
        <v>11</v>
      </c>
      <c r="E11" s="62" t="s">
        <v>14</v>
      </c>
      <c r="F11" s="63">
        <f>5.8*177.721</f>
        <v>1030.7818</v>
      </c>
      <c r="G11" s="64">
        <v>222</v>
      </c>
      <c r="H11" s="266">
        <v>27</v>
      </c>
      <c r="I11" s="64">
        <v>220</v>
      </c>
      <c r="J11" s="65">
        <v>0</v>
      </c>
      <c r="K11" s="65">
        <v>0</v>
      </c>
      <c r="L11" s="65">
        <v>0</v>
      </c>
      <c r="M11" s="65">
        <v>22</v>
      </c>
      <c r="N11" s="65">
        <v>0</v>
      </c>
      <c r="O11" s="65">
        <v>0</v>
      </c>
      <c r="P11" s="65">
        <v>0</v>
      </c>
      <c r="Q11" s="65">
        <v>4</v>
      </c>
      <c r="R11" s="65">
        <v>0</v>
      </c>
      <c r="S11" s="65">
        <v>5</v>
      </c>
      <c r="T11" s="65">
        <v>0</v>
      </c>
      <c r="U11" s="65">
        <f t="shared" si="1"/>
        <v>251</v>
      </c>
      <c r="W11" s="66"/>
    </row>
    <row r="12" spans="1:23" s="41" customFormat="1" ht="15" x14ac:dyDescent="0.25">
      <c r="A12" s="59" t="s">
        <v>15</v>
      </c>
      <c r="B12" s="60"/>
      <c r="C12" s="53"/>
      <c r="D12" s="61" t="s">
        <v>11</v>
      </c>
      <c r="E12" s="62" t="s">
        <v>12</v>
      </c>
      <c r="F12" s="67">
        <v>38</v>
      </c>
      <c r="G12" s="67">
        <v>0</v>
      </c>
      <c r="H12" s="266">
        <v>34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5">
        <v>38</v>
      </c>
      <c r="P12" s="65">
        <v>0</v>
      </c>
      <c r="Q12" s="65">
        <v>0</v>
      </c>
      <c r="R12" s="65">
        <v>0</v>
      </c>
      <c r="S12" s="65">
        <v>4</v>
      </c>
      <c r="T12" s="65">
        <v>0</v>
      </c>
      <c r="U12" s="64">
        <f t="shared" si="1"/>
        <v>42</v>
      </c>
      <c r="W12" s="66"/>
    </row>
    <row r="13" spans="1:23" s="41" customFormat="1" ht="15" x14ac:dyDescent="0.25">
      <c r="A13" s="68" t="s">
        <v>16</v>
      </c>
      <c r="B13" s="60"/>
      <c r="C13" s="53"/>
      <c r="D13" s="61" t="s">
        <v>11</v>
      </c>
      <c r="E13" s="62" t="s">
        <v>14</v>
      </c>
      <c r="F13" s="63">
        <v>1066</v>
      </c>
      <c r="G13" s="64">
        <v>213</v>
      </c>
      <c r="H13" s="266">
        <v>200</v>
      </c>
      <c r="I13" s="64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89</v>
      </c>
      <c r="P13" s="65">
        <v>0</v>
      </c>
      <c r="Q13" s="65">
        <v>89</v>
      </c>
      <c r="R13" s="65">
        <v>0</v>
      </c>
      <c r="S13" s="65">
        <v>0</v>
      </c>
      <c r="T13" s="65">
        <v>29</v>
      </c>
      <c r="U13" s="65">
        <f t="shared" si="1"/>
        <v>207</v>
      </c>
    </row>
    <row r="14" spans="1:23" s="41" customFormat="1" ht="28.5" x14ac:dyDescent="0.25">
      <c r="A14" s="59" t="s">
        <v>17</v>
      </c>
      <c r="B14" s="60"/>
      <c r="C14" s="53"/>
      <c r="D14" s="61" t="s">
        <v>11</v>
      </c>
      <c r="E14" s="62" t="s">
        <v>14</v>
      </c>
      <c r="F14" s="63">
        <v>733.09912499999996</v>
      </c>
      <c r="G14" s="64">
        <v>35</v>
      </c>
      <c r="H14" s="266">
        <v>0</v>
      </c>
      <c r="I14" s="64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f>SUM(I14:T14)</f>
        <v>0</v>
      </c>
      <c r="V14" s="69"/>
    </row>
    <row r="15" spans="1:23" s="41" customFormat="1" ht="28.5" x14ac:dyDescent="0.25">
      <c r="A15" s="59" t="s">
        <v>17</v>
      </c>
      <c r="B15" s="60"/>
      <c r="C15" s="53"/>
      <c r="D15" s="61" t="s">
        <v>11</v>
      </c>
      <c r="E15" s="62" t="s">
        <v>12</v>
      </c>
      <c r="F15" s="63">
        <v>1066.326</v>
      </c>
      <c r="G15" s="64">
        <v>70</v>
      </c>
      <c r="H15" s="266">
        <v>70</v>
      </c>
      <c r="I15" s="64">
        <v>0</v>
      </c>
      <c r="J15" s="65">
        <v>0</v>
      </c>
      <c r="K15" s="65">
        <v>0</v>
      </c>
      <c r="L15" s="65">
        <v>0</v>
      </c>
      <c r="M15" s="65">
        <v>0</v>
      </c>
      <c r="N15" s="65">
        <v>27</v>
      </c>
      <c r="O15" s="65">
        <v>0</v>
      </c>
      <c r="P15" s="65">
        <v>93</v>
      </c>
      <c r="Q15" s="65">
        <v>130</v>
      </c>
      <c r="R15" s="65">
        <v>0</v>
      </c>
      <c r="S15" s="65">
        <v>0</v>
      </c>
      <c r="T15" s="65">
        <v>0</v>
      </c>
      <c r="U15" s="65">
        <f t="shared" si="1"/>
        <v>250</v>
      </c>
    </row>
    <row r="16" spans="1:23" s="41" customFormat="1" ht="15" x14ac:dyDescent="0.25">
      <c r="A16" s="70" t="s">
        <v>18</v>
      </c>
      <c r="B16" s="60"/>
      <c r="C16" s="53"/>
      <c r="D16" s="61" t="s">
        <v>19</v>
      </c>
      <c r="E16" s="62" t="s">
        <v>14</v>
      </c>
      <c r="F16" s="63">
        <v>1066</v>
      </c>
      <c r="G16" s="64">
        <v>100</v>
      </c>
      <c r="H16" s="266">
        <v>500</v>
      </c>
      <c r="I16" s="64">
        <v>71</v>
      </c>
      <c r="J16" s="65">
        <v>0</v>
      </c>
      <c r="K16" s="65">
        <v>72</v>
      </c>
      <c r="L16" s="65">
        <v>653</v>
      </c>
      <c r="M16" s="65">
        <v>196</v>
      </c>
      <c r="N16" s="65">
        <v>3</v>
      </c>
      <c r="O16" s="65">
        <v>0</v>
      </c>
      <c r="P16" s="65">
        <v>0</v>
      </c>
      <c r="Q16" s="65">
        <v>41</v>
      </c>
      <c r="R16" s="65">
        <v>4</v>
      </c>
      <c r="S16" s="65">
        <v>7</v>
      </c>
      <c r="T16" s="65">
        <v>70</v>
      </c>
      <c r="U16" s="65">
        <f t="shared" si="1"/>
        <v>1117</v>
      </c>
    </row>
    <row r="17" spans="1:737" s="41" customFormat="1" ht="15" x14ac:dyDescent="0.25">
      <c r="A17" s="59" t="s">
        <v>20</v>
      </c>
      <c r="B17" s="60"/>
      <c r="C17" s="53"/>
      <c r="D17" s="61" t="s">
        <v>21</v>
      </c>
      <c r="E17" s="62" t="s">
        <v>14</v>
      </c>
      <c r="F17" s="71">
        <v>899.1</v>
      </c>
      <c r="G17" s="64">
        <v>50</v>
      </c>
      <c r="H17" s="266">
        <v>49</v>
      </c>
      <c r="I17" s="72">
        <v>0</v>
      </c>
      <c r="J17" s="65">
        <v>0</v>
      </c>
      <c r="K17" s="65">
        <v>0</v>
      </c>
      <c r="L17" s="65">
        <v>0</v>
      </c>
      <c r="M17" s="65">
        <v>0</v>
      </c>
      <c r="N17" s="65">
        <v>61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f t="shared" ref="U17:U21" si="2">SUM(I17:T17)</f>
        <v>61</v>
      </c>
    </row>
    <row r="18" spans="1:737" s="41" customFormat="1" ht="15" x14ac:dyDescent="0.25">
      <c r="A18" s="59" t="s">
        <v>22</v>
      </c>
      <c r="B18" s="60"/>
      <c r="C18" s="54"/>
      <c r="D18" s="61" t="s">
        <v>21</v>
      </c>
      <c r="E18" s="62" t="s">
        <v>14</v>
      </c>
      <c r="F18" s="71">
        <v>889</v>
      </c>
      <c r="G18" s="73">
        <v>255</v>
      </c>
      <c r="H18" s="73">
        <v>255</v>
      </c>
      <c r="I18" s="72">
        <v>0</v>
      </c>
      <c r="J18" s="65">
        <v>0</v>
      </c>
      <c r="K18" s="65">
        <v>0</v>
      </c>
      <c r="L18" s="65">
        <v>0</v>
      </c>
      <c r="M18" s="65">
        <v>0</v>
      </c>
      <c r="N18" s="65">
        <v>89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f t="shared" si="2"/>
        <v>89</v>
      </c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  <c r="IW18" s="74"/>
      <c r="IX18" s="74"/>
      <c r="IY18" s="74"/>
      <c r="IZ18" s="74"/>
      <c r="JA18" s="74"/>
      <c r="JB18" s="74"/>
      <c r="JC18" s="74"/>
      <c r="JD18" s="74"/>
      <c r="JE18" s="74"/>
      <c r="JF18" s="74"/>
      <c r="JG18" s="74"/>
      <c r="JH18" s="74"/>
      <c r="JI18" s="74"/>
      <c r="JJ18" s="74"/>
      <c r="JK18" s="74"/>
      <c r="JL18" s="74"/>
      <c r="JM18" s="74"/>
      <c r="JN18" s="74"/>
      <c r="JO18" s="74"/>
      <c r="JP18" s="74"/>
      <c r="JQ18" s="74"/>
      <c r="JR18" s="74"/>
      <c r="JS18" s="74"/>
      <c r="JT18" s="74"/>
      <c r="JU18" s="74"/>
      <c r="JV18" s="74"/>
      <c r="JW18" s="74"/>
      <c r="JX18" s="74"/>
      <c r="JY18" s="74"/>
      <c r="JZ18" s="74"/>
      <c r="KA18" s="74"/>
      <c r="KB18" s="74"/>
      <c r="KC18" s="74"/>
      <c r="KD18" s="74"/>
      <c r="KE18" s="74"/>
      <c r="KF18" s="74"/>
      <c r="KG18" s="74"/>
      <c r="KH18" s="74"/>
      <c r="KI18" s="74"/>
      <c r="KJ18" s="74"/>
      <c r="KK18" s="74"/>
      <c r="KL18" s="74"/>
      <c r="KM18" s="74"/>
      <c r="KN18" s="74"/>
      <c r="KO18" s="74"/>
      <c r="KP18" s="74"/>
      <c r="KQ18" s="74"/>
      <c r="KR18" s="74"/>
      <c r="KS18" s="74"/>
      <c r="KT18" s="74"/>
      <c r="KU18" s="74"/>
      <c r="KV18" s="74"/>
      <c r="KW18" s="74"/>
      <c r="KX18" s="74"/>
      <c r="KY18" s="74"/>
      <c r="KZ18" s="74"/>
      <c r="LA18" s="74"/>
      <c r="LB18" s="74"/>
      <c r="LC18" s="74"/>
      <c r="LD18" s="74"/>
      <c r="LE18" s="74"/>
      <c r="LF18" s="74"/>
      <c r="LG18" s="74"/>
      <c r="LH18" s="74"/>
      <c r="LI18" s="74"/>
      <c r="LJ18" s="74"/>
      <c r="LK18" s="74"/>
      <c r="LL18" s="74"/>
      <c r="LM18" s="74"/>
      <c r="LN18" s="74"/>
      <c r="LO18" s="74"/>
      <c r="LP18" s="74"/>
      <c r="LQ18" s="74"/>
      <c r="LR18" s="74"/>
      <c r="LS18" s="74"/>
      <c r="LT18" s="74"/>
      <c r="LU18" s="74"/>
      <c r="LV18" s="74"/>
      <c r="LW18" s="74"/>
      <c r="LX18" s="74"/>
      <c r="LY18" s="74"/>
      <c r="LZ18" s="74"/>
      <c r="MA18" s="74"/>
      <c r="MB18" s="74"/>
      <c r="MC18" s="74"/>
      <c r="MD18" s="74"/>
      <c r="ME18" s="74"/>
      <c r="MF18" s="74"/>
      <c r="MG18" s="74"/>
      <c r="MH18" s="74"/>
      <c r="MI18" s="74"/>
      <c r="MJ18" s="74"/>
      <c r="MK18" s="74"/>
      <c r="ML18" s="74"/>
      <c r="MM18" s="74"/>
      <c r="MN18" s="74"/>
      <c r="MO18" s="74"/>
      <c r="MP18" s="74"/>
      <c r="MQ18" s="74"/>
      <c r="MR18" s="74"/>
      <c r="MS18" s="74"/>
      <c r="MT18" s="74"/>
      <c r="MU18" s="74"/>
      <c r="MV18" s="74"/>
      <c r="MW18" s="74"/>
      <c r="MX18" s="74"/>
      <c r="MY18" s="74"/>
      <c r="MZ18" s="74"/>
      <c r="NA18" s="74"/>
      <c r="NB18" s="74"/>
      <c r="NC18" s="74"/>
      <c r="ND18" s="74"/>
      <c r="NE18" s="74"/>
      <c r="NF18" s="74"/>
      <c r="NG18" s="74"/>
      <c r="NH18" s="74"/>
      <c r="NI18" s="74"/>
      <c r="NJ18" s="74"/>
      <c r="NK18" s="74"/>
      <c r="NL18" s="74"/>
      <c r="NM18" s="74"/>
      <c r="NN18" s="74"/>
      <c r="NO18" s="74"/>
      <c r="NP18" s="74"/>
      <c r="NQ18" s="74"/>
      <c r="NR18" s="74"/>
      <c r="NS18" s="74"/>
      <c r="NT18" s="74"/>
      <c r="NU18" s="74"/>
      <c r="NV18" s="74"/>
      <c r="NW18" s="74"/>
      <c r="NX18" s="74"/>
      <c r="NY18" s="74"/>
      <c r="NZ18" s="74"/>
      <c r="OA18" s="74"/>
      <c r="OB18" s="74"/>
      <c r="OC18" s="74"/>
      <c r="OD18" s="74"/>
      <c r="OE18" s="74"/>
      <c r="OF18" s="74"/>
      <c r="OG18" s="74"/>
      <c r="OH18" s="74"/>
      <c r="OI18" s="74"/>
      <c r="OJ18" s="74"/>
      <c r="OK18" s="74"/>
      <c r="OL18" s="74"/>
      <c r="OM18" s="74"/>
      <c r="ON18" s="74"/>
      <c r="OO18" s="74"/>
      <c r="OP18" s="74"/>
      <c r="OQ18" s="74"/>
      <c r="OR18" s="74"/>
      <c r="OS18" s="74"/>
      <c r="OT18" s="74"/>
      <c r="OU18" s="74"/>
      <c r="OV18" s="74"/>
      <c r="OW18" s="74"/>
      <c r="OX18" s="74"/>
      <c r="OY18" s="74"/>
      <c r="OZ18" s="74"/>
      <c r="PA18" s="74"/>
      <c r="PB18" s="74"/>
      <c r="PC18" s="74"/>
      <c r="PD18" s="74"/>
      <c r="PE18" s="74"/>
      <c r="PF18" s="74"/>
      <c r="PG18" s="74"/>
      <c r="PH18" s="74"/>
      <c r="PI18" s="74"/>
      <c r="PJ18" s="74"/>
      <c r="PK18" s="74"/>
      <c r="PL18" s="74"/>
      <c r="PM18" s="74"/>
      <c r="PN18" s="74"/>
      <c r="PO18" s="74"/>
      <c r="PP18" s="74"/>
      <c r="PQ18" s="74"/>
      <c r="PR18" s="74"/>
      <c r="PS18" s="74"/>
      <c r="PT18" s="74"/>
      <c r="PU18" s="74"/>
      <c r="PV18" s="74"/>
      <c r="PW18" s="74"/>
      <c r="PX18" s="74"/>
      <c r="PY18" s="74"/>
      <c r="PZ18" s="74"/>
      <c r="QA18" s="74"/>
      <c r="QB18" s="74"/>
      <c r="QC18" s="74"/>
      <c r="QD18" s="74"/>
      <c r="QE18" s="74"/>
      <c r="QF18" s="74"/>
      <c r="QG18" s="74"/>
      <c r="QH18" s="74"/>
      <c r="QI18" s="74"/>
      <c r="QJ18" s="74"/>
      <c r="QK18" s="74"/>
      <c r="QL18" s="74"/>
      <c r="QM18" s="74"/>
      <c r="QN18" s="74"/>
      <c r="QO18" s="74"/>
      <c r="QP18" s="74"/>
      <c r="QQ18" s="74"/>
      <c r="QR18" s="74"/>
      <c r="QS18" s="74"/>
      <c r="QT18" s="74"/>
      <c r="QU18" s="74"/>
      <c r="QV18" s="74"/>
      <c r="QW18" s="74"/>
      <c r="QX18" s="74"/>
      <c r="QY18" s="74"/>
      <c r="QZ18" s="74"/>
      <c r="RA18" s="74"/>
      <c r="RB18" s="74"/>
      <c r="RC18" s="74"/>
      <c r="RD18" s="74"/>
      <c r="RE18" s="74"/>
      <c r="RF18" s="74"/>
      <c r="RG18" s="74"/>
      <c r="RH18" s="74"/>
      <c r="RI18" s="74"/>
      <c r="RJ18" s="74"/>
      <c r="RK18" s="74"/>
      <c r="RL18" s="74"/>
      <c r="RM18" s="74"/>
      <c r="RN18" s="74"/>
      <c r="RO18" s="74"/>
      <c r="RP18" s="74"/>
      <c r="RQ18" s="74"/>
      <c r="RR18" s="74"/>
      <c r="RS18" s="74"/>
      <c r="RT18" s="74"/>
      <c r="RU18" s="74"/>
      <c r="RV18" s="74"/>
      <c r="RW18" s="74"/>
      <c r="RX18" s="74"/>
      <c r="RY18" s="74"/>
      <c r="RZ18" s="74"/>
      <c r="SA18" s="74"/>
      <c r="SB18" s="74"/>
      <c r="SC18" s="74"/>
      <c r="SD18" s="74"/>
      <c r="SE18" s="74"/>
      <c r="SF18" s="74"/>
      <c r="SG18" s="74"/>
      <c r="SH18" s="74"/>
      <c r="SI18" s="74"/>
      <c r="SJ18" s="74"/>
      <c r="SK18" s="74"/>
      <c r="SL18" s="74"/>
      <c r="SM18" s="74"/>
      <c r="SN18" s="74"/>
      <c r="SO18" s="74"/>
      <c r="SP18" s="74"/>
      <c r="SQ18" s="74"/>
      <c r="SR18" s="74"/>
      <c r="SS18" s="74"/>
      <c r="ST18" s="74"/>
      <c r="SU18" s="74"/>
      <c r="SV18" s="74"/>
      <c r="SW18" s="74"/>
      <c r="SX18" s="74"/>
      <c r="SY18" s="74"/>
      <c r="SZ18" s="74"/>
      <c r="TA18" s="74"/>
      <c r="TB18" s="74"/>
      <c r="TC18" s="74"/>
      <c r="TD18" s="74"/>
      <c r="TE18" s="74"/>
      <c r="TF18" s="74"/>
      <c r="TG18" s="74"/>
      <c r="TH18" s="74"/>
      <c r="TI18" s="74"/>
      <c r="TJ18" s="74"/>
      <c r="TK18" s="74"/>
      <c r="TL18" s="74"/>
      <c r="TM18" s="74"/>
      <c r="TN18" s="74"/>
      <c r="TO18" s="74"/>
      <c r="TP18" s="74"/>
      <c r="TQ18" s="74"/>
      <c r="TR18" s="74"/>
      <c r="TS18" s="74"/>
      <c r="TT18" s="74"/>
      <c r="TU18" s="74"/>
      <c r="TV18" s="74"/>
      <c r="TW18" s="74"/>
      <c r="TX18" s="74"/>
      <c r="TY18" s="74"/>
      <c r="TZ18" s="74"/>
      <c r="UA18" s="74"/>
      <c r="UB18" s="74"/>
      <c r="UC18" s="74"/>
      <c r="UD18" s="74"/>
      <c r="UE18" s="74"/>
      <c r="UF18" s="74"/>
      <c r="UG18" s="74"/>
      <c r="UH18" s="74"/>
      <c r="UI18" s="74"/>
      <c r="UJ18" s="74"/>
      <c r="UK18" s="74"/>
      <c r="UL18" s="74"/>
      <c r="UM18" s="74"/>
      <c r="UN18" s="74"/>
      <c r="UO18" s="74"/>
      <c r="UP18" s="74"/>
      <c r="UQ18" s="74"/>
      <c r="UR18" s="74"/>
      <c r="US18" s="74"/>
      <c r="UT18" s="74"/>
      <c r="UU18" s="74"/>
      <c r="UV18" s="74"/>
      <c r="UW18" s="74"/>
      <c r="UX18" s="74"/>
      <c r="UY18" s="74"/>
      <c r="UZ18" s="74"/>
      <c r="VA18" s="74"/>
      <c r="VB18" s="74"/>
      <c r="VC18" s="74"/>
      <c r="VD18" s="74"/>
      <c r="VE18" s="74"/>
      <c r="VF18" s="74"/>
      <c r="VG18" s="74"/>
      <c r="VH18" s="74"/>
      <c r="VI18" s="74"/>
      <c r="VJ18" s="74"/>
      <c r="VK18" s="74"/>
      <c r="VL18" s="74"/>
      <c r="VM18" s="74"/>
      <c r="VN18" s="74"/>
      <c r="VO18" s="74"/>
      <c r="VP18" s="74"/>
      <c r="VQ18" s="74"/>
      <c r="VR18" s="74"/>
      <c r="VS18" s="74"/>
      <c r="VT18" s="74"/>
      <c r="VU18" s="74"/>
      <c r="VV18" s="74"/>
      <c r="VW18" s="74"/>
      <c r="VX18" s="74"/>
      <c r="VY18" s="74"/>
      <c r="VZ18" s="74"/>
      <c r="WA18" s="74"/>
      <c r="WB18" s="74"/>
      <c r="WC18" s="74"/>
      <c r="WD18" s="74"/>
      <c r="WE18" s="74"/>
      <c r="WF18" s="74"/>
      <c r="WG18" s="74"/>
      <c r="WH18" s="74"/>
      <c r="WI18" s="74"/>
      <c r="WJ18" s="74"/>
      <c r="WK18" s="74"/>
      <c r="WL18" s="74"/>
      <c r="WM18" s="74"/>
      <c r="WN18" s="74"/>
      <c r="WO18" s="74"/>
      <c r="WP18" s="74"/>
      <c r="WQ18" s="74"/>
      <c r="WR18" s="74"/>
      <c r="WS18" s="74"/>
      <c r="WT18" s="74"/>
      <c r="WU18" s="74"/>
      <c r="WV18" s="74"/>
      <c r="WW18" s="74"/>
      <c r="WX18" s="74"/>
      <c r="WY18" s="74"/>
      <c r="WZ18" s="74"/>
      <c r="XA18" s="74"/>
      <c r="XB18" s="74"/>
      <c r="XC18" s="74"/>
      <c r="XD18" s="74"/>
      <c r="XE18" s="74"/>
      <c r="XF18" s="74"/>
      <c r="XG18" s="74"/>
      <c r="XH18" s="74"/>
      <c r="XI18" s="74"/>
      <c r="XJ18" s="74"/>
      <c r="XK18" s="74"/>
      <c r="XL18" s="74"/>
      <c r="XM18" s="74"/>
      <c r="XN18" s="74"/>
      <c r="XO18" s="74"/>
      <c r="XP18" s="74"/>
      <c r="XQ18" s="74"/>
      <c r="XR18" s="74"/>
      <c r="XS18" s="74"/>
      <c r="XT18" s="74"/>
      <c r="XU18" s="74"/>
      <c r="XV18" s="74"/>
      <c r="XW18" s="74"/>
      <c r="XX18" s="74"/>
      <c r="XY18" s="74"/>
      <c r="XZ18" s="74"/>
      <c r="YA18" s="74"/>
      <c r="YB18" s="74"/>
      <c r="YC18" s="74"/>
      <c r="YD18" s="74"/>
      <c r="YE18" s="74"/>
      <c r="YF18" s="74"/>
      <c r="YG18" s="74"/>
      <c r="YH18" s="74"/>
      <c r="YI18" s="74"/>
      <c r="YJ18" s="74"/>
      <c r="YK18" s="74"/>
      <c r="YL18" s="74"/>
      <c r="YM18" s="74"/>
      <c r="YN18" s="74"/>
      <c r="YO18" s="74"/>
      <c r="YP18" s="74"/>
      <c r="YQ18" s="74"/>
      <c r="YR18" s="74"/>
      <c r="YS18" s="74"/>
      <c r="YT18" s="74"/>
      <c r="YU18" s="74"/>
      <c r="YV18" s="74"/>
      <c r="YW18" s="74"/>
      <c r="YX18" s="74"/>
      <c r="YY18" s="74"/>
      <c r="YZ18" s="74"/>
      <c r="ZA18" s="74"/>
      <c r="ZB18" s="74"/>
      <c r="ZC18" s="74"/>
      <c r="ZD18" s="74"/>
      <c r="ZE18" s="74"/>
      <c r="ZF18" s="74"/>
      <c r="ZG18" s="74"/>
      <c r="ZH18" s="74"/>
      <c r="ZI18" s="74"/>
      <c r="ZJ18" s="74"/>
      <c r="ZK18" s="74"/>
      <c r="ZL18" s="74"/>
      <c r="ZM18" s="74"/>
      <c r="ZN18" s="74"/>
      <c r="ZO18" s="74"/>
      <c r="ZP18" s="74"/>
      <c r="ZQ18" s="74"/>
      <c r="ZR18" s="74"/>
      <c r="ZS18" s="74"/>
      <c r="ZT18" s="74"/>
      <c r="ZU18" s="74"/>
      <c r="ZV18" s="74"/>
      <c r="ZW18" s="74"/>
      <c r="ZX18" s="74"/>
      <c r="ZY18" s="74"/>
      <c r="ZZ18" s="74"/>
      <c r="AAA18" s="74"/>
      <c r="AAB18" s="74"/>
      <c r="AAC18" s="74"/>
      <c r="AAD18" s="74"/>
      <c r="AAE18" s="74"/>
      <c r="AAF18" s="74"/>
      <c r="AAG18" s="74"/>
      <c r="AAH18" s="74"/>
      <c r="AAI18" s="74"/>
      <c r="AAJ18" s="74"/>
      <c r="AAK18" s="74"/>
      <c r="AAL18" s="74"/>
      <c r="AAM18" s="74"/>
      <c r="AAN18" s="74"/>
      <c r="AAO18" s="74"/>
      <c r="AAP18" s="74"/>
      <c r="AAQ18" s="74"/>
      <c r="AAR18" s="74"/>
      <c r="AAS18" s="74"/>
      <c r="AAT18" s="74"/>
      <c r="AAU18" s="74"/>
      <c r="AAV18" s="74"/>
      <c r="AAW18" s="74"/>
      <c r="AAX18" s="74"/>
      <c r="AAY18" s="74"/>
      <c r="AAZ18" s="74"/>
      <c r="ABA18" s="74"/>
      <c r="ABB18" s="74"/>
      <c r="ABC18" s="74"/>
      <c r="ABD18" s="74"/>
      <c r="ABE18" s="74"/>
      <c r="ABF18" s="74"/>
      <c r="ABG18" s="74"/>
      <c r="ABH18" s="74"/>
      <c r="ABI18" s="74"/>
    </row>
    <row r="19" spans="1:737" s="41" customFormat="1" ht="15" x14ac:dyDescent="0.25">
      <c r="A19" s="59" t="s">
        <v>23</v>
      </c>
      <c r="B19" s="60"/>
      <c r="C19" s="53"/>
      <c r="D19" s="61" t="s">
        <v>24</v>
      </c>
      <c r="E19" s="62" t="s">
        <v>14</v>
      </c>
      <c r="F19" s="71">
        <v>3066</v>
      </c>
      <c r="G19" s="64">
        <v>500</v>
      </c>
      <c r="H19" s="266">
        <v>700</v>
      </c>
      <c r="I19" s="72">
        <v>51</v>
      </c>
      <c r="J19" s="65">
        <v>51</v>
      </c>
      <c r="K19" s="65">
        <v>11</v>
      </c>
      <c r="L19" s="65">
        <v>121</v>
      </c>
      <c r="M19" s="65">
        <v>69</v>
      </c>
      <c r="N19" s="65">
        <v>13</v>
      </c>
      <c r="O19" s="65">
        <v>99</v>
      </c>
      <c r="P19" s="65">
        <v>18</v>
      </c>
      <c r="Q19" s="65">
        <v>40</v>
      </c>
      <c r="R19" s="65">
        <v>79</v>
      </c>
      <c r="S19" s="65">
        <v>106</v>
      </c>
      <c r="T19" s="65">
        <v>495</v>
      </c>
      <c r="U19" s="65">
        <f t="shared" si="2"/>
        <v>1153</v>
      </c>
    </row>
    <row r="20" spans="1:737" s="41" customFormat="1" ht="15" x14ac:dyDescent="0.25">
      <c r="A20" s="59" t="s">
        <v>25</v>
      </c>
      <c r="B20" s="60"/>
      <c r="C20" s="53"/>
      <c r="D20" s="61" t="s">
        <v>26</v>
      </c>
      <c r="E20" s="62" t="s">
        <v>12</v>
      </c>
      <c r="F20" s="63">
        <f>4*177.721</f>
        <v>710.88400000000001</v>
      </c>
      <c r="G20" s="64">
        <v>300</v>
      </c>
      <c r="H20" s="266">
        <v>300</v>
      </c>
      <c r="I20" s="72">
        <v>0</v>
      </c>
      <c r="J20" s="65">
        <v>0</v>
      </c>
      <c r="K20" s="65">
        <v>0</v>
      </c>
      <c r="L20" s="65">
        <v>0</v>
      </c>
      <c r="M20" s="65">
        <v>0</v>
      </c>
      <c r="N20" s="65">
        <v>14</v>
      </c>
      <c r="O20" s="65">
        <v>0</v>
      </c>
      <c r="P20" s="65">
        <v>26</v>
      </c>
      <c r="Q20" s="65">
        <v>0</v>
      </c>
      <c r="R20" s="65">
        <v>0</v>
      </c>
      <c r="S20" s="65">
        <v>0</v>
      </c>
      <c r="T20" s="65">
        <v>0</v>
      </c>
      <c r="U20" s="65">
        <f t="shared" si="2"/>
        <v>40</v>
      </c>
    </row>
    <row r="21" spans="1:737" s="41" customFormat="1" ht="28.5" x14ac:dyDescent="0.25">
      <c r="A21" s="59" t="s">
        <v>27</v>
      </c>
      <c r="B21" s="60"/>
      <c r="C21" s="53"/>
      <c r="D21" s="61" t="s">
        <v>24</v>
      </c>
      <c r="E21" s="62" t="s">
        <v>12</v>
      </c>
      <c r="F21" s="63">
        <v>902</v>
      </c>
      <c r="G21" s="64">
        <v>200</v>
      </c>
      <c r="H21" s="266">
        <v>200</v>
      </c>
      <c r="I21" s="72">
        <v>0</v>
      </c>
      <c r="J21" s="65">
        <v>0</v>
      </c>
      <c r="K21" s="65">
        <v>24</v>
      </c>
      <c r="L21" s="65">
        <v>16</v>
      </c>
      <c r="M21" s="65">
        <v>68</v>
      </c>
      <c r="N21" s="65">
        <v>0</v>
      </c>
      <c r="O21" s="65">
        <v>48</v>
      </c>
      <c r="P21" s="65">
        <v>42</v>
      </c>
      <c r="Q21" s="65">
        <v>0</v>
      </c>
      <c r="R21" s="65">
        <v>113</v>
      </c>
      <c r="S21" s="65">
        <v>2</v>
      </c>
      <c r="T21" s="65">
        <v>34</v>
      </c>
      <c r="U21" s="65">
        <f t="shared" si="2"/>
        <v>347</v>
      </c>
    </row>
    <row r="22" spans="1:737" s="41" customFormat="1" ht="15" x14ac:dyDescent="0.25">
      <c r="A22" s="59" t="s">
        <v>28</v>
      </c>
      <c r="B22" s="60"/>
      <c r="C22" s="53"/>
      <c r="D22" s="61" t="s">
        <v>29</v>
      </c>
      <c r="E22" s="62" t="s">
        <v>12</v>
      </c>
      <c r="F22" s="63">
        <v>555</v>
      </c>
      <c r="G22" s="64">
        <v>500</v>
      </c>
      <c r="H22" s="266">
        <v>500</v>
      </c>
      <c r="I22" s="64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515</v>
      </c>
      <c r="S22" s="65">
        <v>0</v>
      </c>
      <c r="T22" s="65">
        <v>0</v>
      </c>
      <c r="U22" s="65">
        <f>SUM(I22:T22)</f>
        <v>515</v>
      </c>
    </row>
    <row r="23" spans="1:737" s="41" customFormat="1" ht="15.75" thickBot="1" x14ac:dyDescent="0.3">
      <c r="A23" s="75" t="s">
        <v>30</v>
      </c>
      <c r="B23" s="76"/>
      <c r="C23" s="77"/>
      <c r="D23" s="78" t="s">
        <v>31</v>
      </c>
      <c r="E23" s="79" t="s">
        <v>12</v>
      </c>
      <c r="F23" s="80">
        <v>5400</v>
      </c>
      <c r="G23" s="81">
        <v>300</v>
      </c>
      <c r="H23" s="267">
        <v>300</v>
      </c>
      <c r="I23" s="81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f>SUM(I23:T23)</f>
        <v>0</v>
      </c>
    </row>
    <row r="24" spans="1:737" s="22" customFormat="1" ht="15.75" thickBot="1" x14ac:dyDescent="0.3">
      <c r="A24" s="83" t="s">
        <v>8</v>
      </c>
      <c r="B24" s="84" t="s">
        <v>8</v>
      </c>
      <c r="C24" s="85" t="s">
        <v>8</v>
      </c>
      <c r="D24" s="84" t="s">
        <v>8</v>
      </c>
      <c r="E24" s="84" t="s">
        <v>8</v>
      </c>
      <c r="F24" s="86"/>
      <c r="G24" s="26"/>
      <c r="H24" s="263"/>
      <c r="I24" s="2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737" s="22" customFormat="1" ht="15.75" thickBot="1" x14ac:dyDescent="0.25">
      <c r="A25" s="87" t="s">
        <v>32</v>
      </c>
      <c r="B25" s="88"/>
      <c r="C25" s="89"/>
      <c r="D25" s="89"/>
      <c r="E25" s="90"/>
      <c r="F25" s="32">
        <f t="shared" ref="F25:T25" si="3">SUM(F27:F35)</f>
        <v>2978.1389799999997</v>
      </c>
      <c r="G25" s="33">
        <f t="shared" si="3"/>
        <v>566</v>
      </c>
      <c r="H25" s="33">
        <f t="shared" si="3"/>
        <v>566</v>
      </c>
      <c r="I25" s="33">
        <f t="shared" si="3"/>
        <v>0</v>
      </c>
      <c r="J25" s="33">
        <f t="shared" si="3"/>
        <v>0</v>
      </c>
      <c r="K25" s="33">
        <f t="shared" si="3"/>
        <v>0</v>
      </c>
      <c r="L25" s="33">
        <f t="shared" si="3"/>
        <v>0</v>
      </c>
      <c r="M25" s="33">
        <f t="shared" si="3"/>
        <v>0</v>
      </c>
      <c r="N25" s="33">
        <f t="shared" si="3"/>
        <v>0</v>
      </c>
      <c r="O25" s="33">
        <f t="shared" si="3"/>
        <v>0</v>
      </c>
      <c r="P25" s="33">
        <f t="shared" si="3"/>
        <v>0</v>
      </c>
      <c r="Q25" s="33">
        <f t="shared" si="3"/>
        <v>0</v>
      </c>
      <c r="R25" s="33">
        <f t="shared" si="3"/>
        <v>0</v>
      </c>
      <c r="S25" s="33">
        <f t="shared" si="3"/>
        <v>0</v>
      </c>
      <c r="T25" s="33">
        <f t="shared" si="3"/>
        <v>0</v>
      </c>
      <c r="U25" s="33">
        <f>SUM(I25:T25)</f>
        <v>0</v>
      </c>
      <c r="Y25" s="91"/>
    </row>
    <row r="26" spans="1:737" s="22" customFormat="1" ht="15" x14ac:dyDescent="0.25">
      <c r="A26" s="92" t="s">
        <v>8</v>
      </c>
      <c r="B26" s="93" t="s">
        <v>8</v>
      </c>
      <c r="C26" s="94" t="s">
        <v>8</v>
      </c>
      <c r="D26" s="93" t="s">
        <v>8</v>
      </c>
      <c r="E26" s="93" t="s">
        <v>8</v>
      </c>
      <c r="F26" s="95" t="s">
        <v>8</v>
      </c>
      <c r="G26" s="26"/>
      <c r="H26" s="263"/>
      <c r="I26" s="27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737" s="22" customFormat="1" ht="28.5" x14ac:dyDescent="0.25">
      <c r="A27" s="96" t="s">
        <v>33</v>
      </c>
      <c r="B27" s="97"/>
      <c r="C27" s="98"/>
      <c r="D27" s="99" t="s">
        <v>34</v>
      </c>
      <c r="E27" s="100" t="s">
        <v>12</v>
      </c>
      <c r="F27" s="101">
        <v>956.13897999999995</v>
      </c>
      <c r="G27" s="102">
        <v>150</v>
      </c>
      <c r="H27" s="268">
        <v>150</v>
      </c>
      <c r="I27" s="103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4">
        <f t="shared" ref="U27:U35" si="4">SUM(I27:T27)</f>
        <v>0</v>
      </c>
    </row>
    <row r="28" spans="1:737" s="22" customFormat="1" ht="15" x14ac:dyDescent="0.25">
      <c r="A28" s="105" t="s">
        <v>35</v>
      </c>
      <c r="B28" s="97"/>
      <c r="C28" s="99"/>
      <c r="D28" s="99" t="s">
        <v>34</v>
      </c>
      <c r="E28" s="100" t="s">
        <v>12</v>
      </c>
      <c r="F28" s="99">
        <v>667</v>
      </c>
      <c r="G28" s="102">
        <v>50</v>
      </c>
      <c r="H28" s="268">
        <v>50</v>
      </c>
      <c r="I28" s="103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2">
        <v>0</v>
      </c>
      <c r="U28" s="104">
        <f t="shared" si="4"/>
        <v>0</v>
      </c>
    </row>
    <row r="29" spans="1:737" s="22" customFormat="1" ht="15" x14ac:dyDescent="0.25">
      <c r="A29" s="105" t="s">
        <v>36</v>
      </c>
      <c r="B29" s="97"/>
      <c r="C29" s="99"/>
      <c r="D29" s="99" t="s">
        <v>37</v>
      </c>
      <c r="E29" s="100" t="s">
        <v>12</v>
      </c>
      <c r="F29" s="101">
        <v>29</v>
      </c>
      <c r="G29" s="102">
        <v>5</v>
      </c>
      <c r="H29" s="268">
        <v>5</v>
      </c>
      <c r="I29" s="103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0</v>
      </c>
      <c r="T29" s="102">
        <v>0</v>
      </c>
      <c r="U29" s="104">
        <f t="shared" si="4"/>
        <v>0</v>
      </c>
    </row>
    <row r="30" spans="1:737" s="41" customFormat="1" ht="15" x14ac:dyDescent="0.25">
      <c r="A30" s="52" t="s">
        <v>38</v>
      </c>
      <c r="B30" s="106"/>
      <c r="C30" s="54"/>
      <c r="D30" s="54" t="s">
        <v>39</v>
      </c>
      <c r="E30" s="62" t="s">
        <v>12</v>
      </c>
      <c r="F30" s="63">
        <v>109</v>
      </c>
      <c r="G30" s="58">
        <v>109</v>
      </c>
      <c r="H30" s="56">
        <v>109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64">
        <f t="shared" si="4"/>
        <v>0</v>
      </c>
    </row>
    <row r="31" spans="1:737" s="41" customFormat="1" ht="15" x14ac:dyDescent="0.25">
      <c r="A31" s="52" t="s">
        <v>40</v>
      </c>
      <c r="B31" s="106"/>
      <c r="C31" s="54"/>
      <c r="D31" s="54" t="s">
        <v>39</v>
      </c>
      <c r="E31" s="62" t="s">
        <v>12</v>
      </c>
      <c r="F31" s="63">
        <v>66</v>
      </c>
      <c r="G31" s="58">
        <v>66</v>
      </c>
      <c r="H31" s="56">
        <v>66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64">
        <f t="shared" si="4"/>
        <v>0</v>
      </c>
    </row>
    <row r="32" spans="1:737" s="41" customFormat="1" ht="15" x14ac:dyDescent="0.25">
      <c r="A32" s="52" t="s">
        <v>41</v>
      </c>
      <c r="B32" s="106"/>
      <c r="C32" s="54"/>
      <c r="D32" s="54" t="s">
        <v>39</v>
      </c>
      <c r="E32" s="62" t="s">
        <v>12</v>
      </c>
      <c r="F32" s="63">
        <v>29</v>
      </c>
      <c r="G32" s="58">
        <v>29</v>
      </c>
      <c r="H32" s="56">
        <v>29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64">
        <f t="shared" si="4"/>
        <v>0</v>
      </c>
    </row>
    <row r="33" spans="1:23" s="41" customFormat="1" ht="15" x14ac:dyDescent="0.25">
      <c r="A33" s="107" t="s">
        <v>42</v>
      </c>
      <c r="B33" s="108"/>
      <c r="C33" s="109"/>
      <c r="D33" s="109" t="s">
        <v>39</v>
      </c>
      <c r="E33" s="110" t="s">
        <v>12</v>
      </c>
      <c r="F33" s="111">
        <v>341</v>
      </c>
      <c r="G33" s="58">
        <v>57</v>
      </c>
      <c r="H33" s="56">
        <v>57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64">
        <f t="shared" si="4"/>
        <v>0</v>
      </c>
    </row>
    <row r="34" spans="1:23" s="41" customFormat="1" ht="15" x14ac:dyDescent="0.25">
      <c r="A34" s="107" t="s">
        <v>43</v>
      </c>
      <c r="B34" s="108"/>
      <c r="C34" s="109"/>
      <c r="D34" s="109" t="s">
        <v>44</v>
      </c>
      <c r="E34" s="110" t="s">
        <v>12</v>
      </c>
      <c r="F34" s="111">
        <v>598</v>
      </c>
      <c r="G34" s="58">
        <v>100</v>
      </c>
      <c r="H34" s="56">
        <v>100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64">
        <f t="shared" si="4"/>
        <v>0</v>
      </c>
    </row>
    <row r="35" spans="1:23" s="22" customFormat="1" ht="15.75" thickBot="1" x14ac:dyDescent="0.3">
      <c r="A35" s="112" t="s">
        <v>45</v>
      </c>
      <c r="B35" s="113"/>
      <c r="C35" s="114"/>
      <c r="D35" s="115" t="s">
        <v>39</v>
      </c>
      <c r="E35" s="116" t="s">
        <v>12</v>
      </c>
      <c r="F35" s="117">
        <v>183</v>
      </c>
      <c r="G35" s="118">
        <v>0</v>
      </c>
      <c r="H35" s="269">
        <v>0</v>
      </c>
      <c r="I35" s="119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P35" s="118">
        <v>0</v>
      </c>
      <c r="Q35" s="118">
        <v>0</v>
      </c>
      <c r="R35" s="118">
        <v>0</v>
      </c>
      <c r="S35" s="118">
        <v>0</v>
      </c>
      <c r="T35" s="118">
        <v>0</v>
      </c>
      <c r="U35" s="120">
        <f t="shared" si="4"/>
        <v>0</v>
      </c>
    </row>
    <row r="36" spans="1:23" s="22" customFormat="1" ht="15.75" thickBot="1" x14ac:dyDescent="0.3">
      <c r="A36" s="121" t="s">
        <v>8</v>
      </c>
      <c r="B36" s="122" t="s">
        <v>8</v>
      </c>
      <c r="C36" s="123" t="s">
        <v>8</v>
      </c>
      <c r="D36" s="122" t="s">
        <v>8</v>
      </c>
      <c r="E36" s="122" t="s">
        <v>8</v>
      </c>
      <c r="F36" s="124" t="s">
        <v>8</v>
      </c>
      <c r="G36" s="26"/>
      <c r="H36" s="263"/>
      <c r="I36" s="27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3" s="22" customFormat="1" ht="15.75" thickBot="1" x14ac:dyDescent="0.25">
      <c r="A37" s="28" t="s">
        <v>46</v>
      </c>
      <c r="B37" s="28"/>
      <c r="C37" s="31"/>
      <c r="D37" s="88"/>
      <c r="E37" s="90"/>
      <c r="F37" s="32">
        <f t="shared" ref="F37:T37" si="5">SUM(F39:F56)</f>
        <v>90805.071300000011</v>
      </c>
      <c r="G37" s="33">
        <f t="shared" si="5"/>
        <v>9722</v>
      </c>
      <c r="H37" s="33">
        <f t="shared" si="5"/>
        <v>8915</v>
      </c>
      <c r="I37" s="33">
        <f t="shared" si="5"/>
        <v>62</v>
      </c>
      <c r="J37" s="33">
        <f t="shared" si="5"/>
        <v>3078</v>
      </c>
      <c r="K37" s="33">
        <f t="shared" si="5"/>
        <v>130</v>
      </c>
      <c r="L37" s="33">
        <f t="shared" si="5"/>
        <v>103</v>
      </c>
      <c r="M37" s="33">
        <f t="shared" si="5"/>
        <v>238</v>
      </c>
      <c r="N37" s="33">
        <f t="shared" si="5"/>
        <v>225</v>
      </c>
      <c r="O37" s="33">
        <f t="shared" si="5"/>
        <v>53</v>
      </c>
      <c r="P37" s="33">
        <f t="shared" si="5"/>
        <v>294</v>
      </c>
      <c r="Q37" s="33">
        <f t="shared" si="5"/>
        <v>79</v>
      </c>
      <c r="R37" s="33">
        <f t="shared" si="5"/>
        <v>207</v>
      </c>
      <c r="S37" s="33">
        <f t="shared" si="5"/>
        <v>233</v>
      </c>
      <c r="T37" s="33">
        <f t="shared" si="5"/>
        <v>793</v>
      </c>
      <c r="U37" s="33">
        <f>SUM(I37:T37)</f>
        <v>5495</v>
      </c>
      <c r="V37" s="34"/>
      <c r="W37" s="35"/>
    </row>
    <row r="38" spans="1:23" s="22" customFormat="1" ht="15.75" thickBot="1" x14ac:dyDescent="0.3">
      <c r="A38" s="121" t="s">
        <v>8</v>
      </c>
      <c r="B38" s="122" t="s">
        <v>8</v>
      </c>
      <c r="C38" s="123" t="s">
        <v>8</v>
      </c>
      <c r="D38" s="122" t="s">
        <v>8</v>
      </c>
      <c r="E38" s="122" t="s">
        <v>8</v>
      </c>
      <c r="F38" s="124" t="s">
        <v>8</v>
      </c>
      <c r="G38" s="26"/>
      <c r="H38" s="263"/>
      <c r="I38" s="27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3" s="41" customFormat="1" ht="15" x14ac:dyDescent="0.25">
      <c r="A39" s="125" t="s">
        <v>47</v>
      </c>
      <c r="B39" s="125"/>
      <c r="C39" s="126"/>
      <c r="D39" s="127" t="s">
        <v>48</v>
      </c>
      <c r="E39" s="127" t="s">
        <v>14</v>
      </c>
      <c r="F39" s="128">
        <f>26*177.721</f>
        <v>4620.7460000000001</v>
      </c>
      <c r="G39" s="129">
        <v>1300</v>
      </c>
      <c r="H39" s="206">
        <v>800</v>
      </c>
      <c r="I39" s="130">
        <v>0</v>
      </c>
      <c r="J39" s="129">
        <v>0</v>
      </c>
      <c r="K39" s="129">
        <v>0</v>
      </c>
      <c r="L39" s="129">
        <v>0</v>
      </c>
      <c r="M39" s="129">
        <v>139</v>
      </c>
      <c r="N39" s="129">
        <v>0</v>
      </c>
      <c r="O39" s="129">
        <v>29</v>
      </c>
      <c r="P39" s="129">
        <v>229</v>
      </c>
      <c r="Q39" s="129">
        <v>5</v>
      </c>
      <c r="R39" s="129">
        <v>0</v>
      </c>
      <c r="S39" s="129">
        <v>9</v>
      </c>
      <c r="T39" s="129">
        <v>473</v>
      </c>
      <c r="U39" s="48">
        <f t="shared" ref="U39:U49" si="6">SUM(I39:T39)</f>
        <v>884</v>
      </c>
    </row>
    <row r="40" spans="1:23" s="41" customFormat="1" ht="15" x14ac:dyDescent="0.25">
      <c r="A40" s="52" t="s">
        <v>49</v>
      </c>
      <c r="B40" s="52"/>
      <c r="C40" s="53"/>
      <c r="D40" s="54" t="s">
        <v>19</v>
      </c>
      <c r="E40" s="54" t="s">
        <v>14</v>
      </c>
      <c r="F40" s="128">
        <f>23.3*177.721</f>
        <v>4140.8993</v>
      </c>
      <c r="G40" s="58">
        <v>750</v>
      </c>
      <c r="H40" s="56">
        <v>750</v>
      </c>
      <c r="I40" s="103">
        <v>57</v>
      </c>
      <c r="J40" s="58">
        <v>11</v>
      </c>
      <c r="K40" s="58">
        <v>112</v>
      </c>
      <c r="L40" s="58">
        <v>36</v>
      </c>
      <c r="M40" s="58">
        <v>11</v>
      </c>
      <c r="N40" s="58">
        <v>192</v>
      </c>
      <c r="O40" s="58">
        <v>0</v>
      </c>
      <c r="P40" s="58">
        <v>65</v>
      </c>
      <c r="Q40" s="58">
        <v>14</v>
      </c>
      <c r="R40" s="58">
        <v>131</v>
      </c>
      <c r="S40" s="58">
        <v>0</v>
      </c>
      <c r="T40" s="58">
        <v>49</v>
      </c>
      <c r="U40" s="64">
        <f t="shared" si="6"/>
        <v>678</v>
      </c>
    </row>
    <row r="41" spans="1:23" s="41" customFormat="1" ht="15" x14ac:dyDescent="0.25">
      <c r="A41" s="52" t="s">
        <v>50</v>
      </c>
      <c r="B41" s="52" t="s">
        <v>51</v>
      </c>
      <c r="C41" s="53"/>
      <c r="D41" s="54" t="s">
        <v>52</v>
      </c>
      <c r="E41" s="54" t="s">
        <v>14</v>
      </c>
      <c r="F41" s="128">
        <f>27*177.721</f>
        <v>4798.4670000000006</v>
      </c>
      <c r="G41" s="58">
        <v>700</v>
      </c>
      <c r="H41" s="56">
        <v>700</v>
      </c>
      <c r="I41" s="103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64">
        <f t="shared" si="6"/>
        <v>0</v>
      </c>
    </row>
    <row r="42" spans="1:23" s="41" customFormat="1" ht="15" x14ac:dyDescent="0.25">
      <c r="A42" s="52" t="s">
        <v>53</v>
      </c>
      <c r="B42" s="52"/>
      <c r="C42" s="53"/>
      <c r="D42" s="54" t="s">
        <v>24</v>
      </c>
      <c r="E42" s="54" t="s">
        <v>14</v>
      </c>
      <c r="F42" s="55">
        <v>2724</v>
      </c>
      <c r="G42" s="58">
        <v>10</v>
      </c>
      <c r="H42" s="56">
        <v>140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2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64">
        <f t="shared" si="6"/>
        <v>2</v>
      </c>
    </row>
    <row r="43" spans="1:23" s="41" customFormat="1" ht="15" x14ac:dyDescent="0.25">
      <c r="A43" s="51" t="s">
        <v>54</v>
      </c>
      <c r="B43" s="52"/>
      <c r="C43" s="53"/>
      <c r="D43" s="54" t="s">
        <v>48</v>
      </c>
      <c r="E43" s="54" t="s">
        <v>14</v>
      </c>
      <c r="F43" s="55">
        <v>17322</v>
      </c>
      <c r="G43" s="58">
        <v>173</v>
      </c>
      <c r="H43" s="56">
        <v>173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64">
        <f t="shared" si="6"/>
        <v>0</v>
      </c>
    </row>
    <row r="44" spans="1:23" s="41" customFormat="1" ht="15" x14ac:dyDescent="0.25">
      <c r="A44" s="131" t="s">
        <v>55</v>
      </c>
      <c r="B44" s="131"/>
      <c r="C44" s="54" t="s">
        <v>56</v>
      </c>
      <c r="D44" s="54" t="s">
        <v>48</v>
      </c>
      <c r="E44" s="54" t="s">
        <v>14</v>
      </c>
      <c r="F44" s="55">
        <v>6252</v>
      </c>
      <c r="G44" s="58">
        <v>0</v>
      </c>
      <c r="H44" s="56">
        <v>63</v>
      </c>
      <c r="I44" s="103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64">
        <f t="shared" si="6"/>
        <v>0</v>
      </c>
    </row>
    <row r="45" spans="1:23" s="41" customFormat="1" ht="15" x14ac:dyDescent="0.25">
      <c r="A45" s="52" t="s">
        <v>57</v>
      </c>
      <c r="B45" s="52"/>
      <c r="C45" s="54" t="s">
        <v>56</v>
      </c>
      <c r="D45" s="54" t="s">
        <v>48</v>
      </c>
      <c r="E45" s="54" t="s">
        <v>14</v>
      </c>
      <c r="F45" s="128">
        <f>70*177.721</f>
        <v>12440.470000000001</v>
      </c>
      <c r="G45" s="58">
        <v>1500</v>
      </c>
      <c r="H45" s="56">
        <v>1000</v>
      </c>
      <c r="I45" s="103">
        <v>3</v>
      </c>
      <c r="J45" s="58">
        <v>3</v>
      </c>
      <c r="K45" s="58">
        <v>2</v>
      </c>
      <c r="L45" s="58">
        <v>1</v>
      </c>
      <c r="M45" s="58">
        <v>2</v>
      </c>
      <c r="N45" s="58">
        <v>2</v>
      </c>
      <c r="O45" s="58">
        <v>2</v>
      </c>
      <c r="P45" s="58">
        <v>0</v>
      </c>
      <c r="Q45" s="58">
        <v>4</v>
      </c>
      <c r="R45" s="58">
        <v>2</v>
      </c>
      <c r="S45" s="58">
        <v>2</v>
      </c>
      <c r="T45" s="58">
        <v>16</v>
      </c>
      <c r="U45" s="64">
        <f t="shared" si="6"/>
        <v>39</v>
      </c>
    </row>
    <row r="46" spans="1:23" s="41" customFormat="1" ht="15" x14ac:dyDescent="0.25">
      <c r="A46" s="131" t="s">
        <v>58</v>
      </c>
      <c r="B46" s="131"/>
      <c r="C46" s="54" t="s">
        <v>56</v>
      </c>
      <c r="D46" s="54" t="s">
        <v>59</v>
      </c>
      <c r="E46" s="54" t="s">
        <v>14</v>
      </c>
      <c r="F46" s="55">
        <v>8427</v>
      </c>
      <c r="G46" s="58">
        <v>889</v>
      </c>
      <c r="H46" s="56">
        <v>889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64">
        <f t="shared" si="6"/>
        <v>0</v>
      </c>
    </row>
    <row r="47" spans="1:23" s="41" customFormat="1" ht="15" x14ac:dyDescent="0.25">
      <c r="A47" s="52" t="s">
        <v>60</v>
      </c>
      <c r="B47" s="52"/>
      <c r="C47" s="54"/>
      <c r="D47" s="54" t="s">
        <v>31</v>
      </c>
      <c r="E47" s="54" t="s">
        <v>12</v>
      </c>
      <c r="F47" s="55">
        <v>4900</v>
      </c>
      <c r="G47" s="58">
        <v>500</v>
      </c>
      <c r="H47" s="56">
        <v>500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64">
        <f t="shared" si="6"/>
        <v>0</v>
      </c>
    </row>
    <row r="48" spans="1:23" s="41" customFormat="1" ht="15" x14ac:dyDescent="0.25">
      <c r="A48" s="51" t="s">
        <v>61</v>
      </c>
      <c r="B48" s="52"/>
      <c r="C48" s="53"/>
      <c r="D48" s="54" t="s">
        <v>62</v>
      </c>
      <c r="E48" s="54" t="s">
        <v>12</v>
      </c>
      <c r="F48" s="55">
        <v>1058</v>
      </c>
      <c r="G48" s="58">
        <v>100</v>
      </c>
      <c r="H48" s="56">
        <v>100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57</v>
      </c>
      <c r="S48" s="58">
        <v>0</v>
      </c>
      <c r="T48" s="58">
        <v>0</v>
      </c>
      <c r="U48" s="64">
        <f t="shared" si="6"/>
        <v>57</v>
      </c>
    </row>
    <row r="49" spans="1:23" s="41" customFormat="1" ht="15" x14ac:dyDescent="0.25">
      <c r="A49" s="51" t="s">
        <v>63</v>
      </c>
      <c r="B49" s="52"/>
      <c r="C49" s="53"/>
      <c r="D49" s="54" t="s">
        <v>64</v>
      </c>
      <c r="E49" s="54" t="s">
        <v>12</v>
      </c>
      <c r="F49" s="55">
        <v>1073</v>
      </c>
      <c r="G49" s="58">
        <v>150</v>
      </c>
      <c r="H49" s="56">
        <v>150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64">
        <f t="shared" si="6"/>
        <v>0</v>
      </c>
    </row>
    <row r="50" spans="1:23" s="41" customFormat="1" ht="15" x14ac:dyDescent="0.25">
      <c r="A50" s="51" t="s">
        <v>65</v>
      </c>
      <c r="B50" s="52"/>
      <c r="C50" s="54"/>
      <c r="D50" s="54" t="s">
        <v>62</v>
      </c>
      <c r="E50" s="54" t="s">
        <v>12</v>
      </c>
      <c r="F50" s="55">
        <v>550</v>
      </c>
      <c r="G50" s="58">
        <v>200</v>
      </c>
      <c r="H50" s="56">
        <v>200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64">
        <f>SUM(I50:T50)</f>
        <v>0</v>
      </c>
    </row>
    <row r="51" spans="1:23" s="41" customFormat="1" ht="28.5" x14ac:dyDescent="0.25">
      <c r="A51" s="51" t="s">
        <v>66</v>
      </c>
      <c r="B51" s="52"/>
      <c r="C51" s="53"/>
      <c r="D51" s="54" t="s">
        <v>24</v>
      </c>
      <c r="E51" s="54" t="s">
        <v>12</v>
      </c>
      <c r="F51" s="55">
        <v>956</v>
      </c>
      <c r="G51" s="58">
        <v>200</v>
      </c>
      <c r="H51" s="56">
        <v>200</v>
      </c>
      <c r="I51" s="58">
        <v>0</v>
      </c>
      <c r="J51" s="58">
        <v>0</v>
      </c>
      <c r="K51" s="58">
        <v>3</v>
      </c>
      <c r="L51" s="58">
        <v>57</v>
      </c>
      <c r="M51" s="58">
        <v>59</v>
      </c>
      <c r="N51" s="58">
        <v>27</v>
      </c>
      <c r="O51" s="58">
        <v>10</v>
      </c>
      <c r="P51" s="58">
        <v>0</v>
      </c>
      <c r="Q51" s="58">
        <v>39</v>
      </c>
      <c r="R51" s="58">
        <v>1</v>
      </c>
      <c r="S51" s="58">
        <v>13</v>
      </c>
      <c r="T51" s="58">
        <v>50</v>
      </c>
      <c r="U51" s="64">
        <f>SUM(I51:T51)</f>
        <v>259</v>
      </c>
    </row>
    <row r="52" spans="1:23" s="41" customFormat="1" ht="15" x14ac:dyDescent="0.25">
      <c r="A52" s="51" t="s">
        <v>67</v>
      </c>
      <c r="B52" s="52"/>
      <c r="C52" s="53"/>
      <c r="D52" s="54" t="s">
        <v>24</v>
      </c>
      <c r="E52" s="54" t="s">
        <v>12</v>
      </c>
      <c r="F52" s="55">
        <v>1599.489</v>
      </c>
      <c r="G52" s="58">
        <v>150</v>
      </c>
      <c r="H52" s="56">
        <v>150</v>
      </c>
      <c r="I52" s="103">
        <v>0</v>
      </c>
      <c r="J52" s="58">
        <v>0</v>
      </c>
      <c r="K52" s="58">
        <v>0</v>
      </c>
      <c r="L52" s="58">
        <v>0</v>
      </c>
      <c r="M52" s="58">
        <v>27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64">
        <f t="shared" ref="U52:U54" si="7">SUM(I52:T52)</f>
        <v>27</v>
      </c>
    </row>
    <row r="53" spans="1:23" s="41" customFormat="1" ht="28.5" x14ac:dyDescent="0.25">
      <c r="A53" s="51" t="s">
        <v>68</v>
      </c>
      <c r="B53" s="52"/>
      <c r="C53" s="53"/>
      <c r="D53" s="54" t="s">
        <v>24</v>
      </c>
      <c r="E53" s="54" t="s">
        <v>12</v>
      </c>
      <c r="F53" s="55">
        <v>319</v>
      </c>
      <c r="G53" s="58">
        <v>50</v>
      </c>
      <c r="H53" s="56">
        <v>50</v>
      </c>
      <c r="I53" s="103">
        <v>0</v>
      </c>
      <c r="J53" s="58">
        <v>0</v>
      </c>
      <c r="K53" s="58">
        <v>0</v>
      </c>
      <c r="L53" s="58">
        <v>0</v>
      </c>
      <c r="M53" s="58">
        <v>0</v>
      </c>
      <c r="N53" s="58">
        <v>4</v>
      </c>
      <c r="O53" s="58">
        <v>0</v>
      </c>
      <c r="P53" s="58">
        <v>0</v>
      </c>
      <c r="Q53" s="58">
        <v>0</v>
      </c>
      <c r="R53" s="58">
        <v>15</v>
      </c>
      <c r="S53" s="58">
        <v>0</v>
      </c>
      <c r="T53" s="58">
        <v>151</v>
      </c>
      <c r="U53" s="64">
        <f t="shared" si="7"/>
        <v>170</v>
      </c>
    </row>
    <row r="54" spans="1:23" s="41" customFormat="1" ht="28.5" x14ac:dyDescent="0.25">
      <c r="A54" s="51" t="s">
        <v>69</v>
      </c>
      <c r="B54" s="52"/>
      <c r="C54" s="53"/>
      <c r="D54" s="54" t="s">
        <v>24</v>
      </c>
      <c r="E54" s="54" t="s">
        <v>12</v>
      </c>
      <c r="F54" s="55">
        <v>963</v>
      </c>
      <c r="G54" s="58">
        <v>50</v>
      </c>
      <c r="H54" s="56">
        <v>50</v>
      </c>
      <c r="I54" s="103">
        <v>2</v>
      </c>
      <c r="J54" s="58">
        <v>2</v>
      </c>
      <c r="K54" s="58">
        <v>13</v>
      </c>
      <c r="L54" s="58">
        <v>9</v>
      </c>
      <c r="M54" s="58">
        <v>0</v>
      </c>
      <c r="N54" s="58">
        <v>0</v>
      </c>
      <c r="O54" s="58">
        <v>10</v>
      </c>
      <c r="P54" s="58">
        <v>0</v>
      </c>
      <c r="Q54" s="58">
        <v>17</v>
      </c>
      <c r="R54" s="58">
        <v>1</v>
      </c>
      <c r="S54" s="58">
        <v>209</v>
      </c>
      <c r="T54" s="58">
        <v>54</v>
      </c>
      <c r="U54" s="64">
        <f t="shared" si="7"/>
        <v>317</v>
      </c>
    </row>
    <row r="55" spans="1:23" s="41" customFormat="1" ht="15" x14ac:dyDescent="0.25">
      <c r="A55" s="51" t="s">
        <v>73</v>
      </c>
      <c r="B55" s="52"/>
      <c r="C55" s="54" t="s">
        <v>56</v>
      </c>
      <c r="D55" s="54" t="s">
        <v>21</v>
      </c>
      <c r="E55" s="54" t="s">
        <v>14</v>
      </c>
      <c r="F55" s="55">
        <v>13329</v>
      </c>
      <c r="G55" s="58">
        <v>2000</v>
      </c>
      <c r="H55" s="56">
        <v>2000</v>
      </c>
      <c r="I55" s="103">
        <v>0</v>
      </c>
      <c r="J55" s="58">
        <v>1348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64">
        <f>SUM(I55:T55)</f>
        <v>1348</v>
      </c>
    </row>
    <row r="56" spans="1:23" s="41" customFormat="1" ht="15.75" thickBot="1" x14ac:dyDescent="0.3">
      <c r="A56" s="132" t="s">
        <v>73</v>
      </c>
      <c r="B56" s="133"/>
      <c r="C56" s="134" t="s">
        <v>56</v>
      </c>
      <c r="D56" s="134" t="s">
        <v>21</v>
      </c>
      <c r="E56" s="134" t="s">
        <v>14</v>
      </c>
      <c r="F56" s="135">
        <v>5332</v>
      </c>
      <c r="G56" s="136">
        <v>1000</v>
      </c>
      <c r="H56" s="199">
        <v>1000</v>
      </c>
      <c r="I56" s="119">
        <v>0</v>
      </c>
      <c r="J56" s="136">
        <v>1714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81">
        <f>SUM(I56:T56)</f>
        <v>1714</v>
      </c>
    </row>
    <row r="57" spans="1:23" s="22" customFormat="1" ht="15.75" thickBot="1" x14ac:dyDescent="0.3">
      <c r="A57" s="137" t="s">
        <v>8</v>
      </c>
      <c r="B57" s="138" t="s">
        <v>8</v>
      </c>
      <c r="C57" s="139" t="s">
        <v>8</v>
      </c>
      <c r="D57" s="138" t="s">
        <v>8</v>
      </c>
      <c r="E57" s="138" t="s">
        <v>8</v>
      </c>
      <c r="F57" s="140" t="s">
        <v>8</v>
      </c>
      <c r="G57" s="26"/>
      <c r="H57" s="263"/>
      <c r="I57" s="27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3" s="22" customFormat="1" ht="15.75" thickBot="1" x14ac:dyDescent="0.25">
      <c r="A58" s="141" t="s">
        <v>74</v>
      </c>
      <c r="B58" s="141"/>
      <c r="C58" s="141"/>
      <c r="D58" s="142" t="s">
        <v>8</v>
      </c>
      <c r="E58" s="143"/>
      <c r="F58" s="33">
        <f t="shared" ref="F58:T58" si="8">SUM(F60:F75)</f>
        <v>237236.2451</v>
      </c>
      <c r="G58" s="144">
        <f t="shared" si="8"/>
        <v>11504</v>
      </c>
      <c r="H58" s="144">
        <f t="shared" si="8"/>
        <v>12919</v>
      </c>
      <c r="I58" s="144">
        <f t="shared" si="8"/>
        <v>701</v>
      </c>
      <c r="J58" s="144">
        <f t="shared" si="8"/>
        <v>168</v>
      </c>
      <c r="K58" s="144">
        <f t="shared" si="8"/>
        <v>478</v>
      </c>
      <c r="L58" s="144">
        <f t="shared" si="8"/>
        <v>107</v>
      </c>
      <c r="M58" s="144">
        <f t="shared" si="8"/>
        <v>32</v>
      </c>
      <c r="N58" s="144">
        <f t="shared" si="8"/>
        <v>122</v>
      </c>
      <c r="O58" s="144">
        <f t="shared" si="8"/>
        <v>9</v>
      </c>
      <c r="P58" s="144">
        <f t="shared" si="8"/>
        <v>10</v>
      </c>
      <c r="Q58" s="144">
        <f t="shared" si="8"/>
        <v>2610</v>
      </c>
      <c r="R58" s="144">
        <f t="shared" si="8"/>
        <v>7</v>
      </c>
      <c r="S58" s="144">
        <f t="shared" si="8"/>
        <v>85</v>
      </c>
      <c r="T58" s="144">
        <f t="shared" si="8"/>
        <v>431</v>
      </c>
      <c r="U58" s="33">
        <f>SUM(I58:T58)</f>
        <v>4760</v>
      </c>
      <c r="V58" s="35"/>
      <c r="W58" s="91"/>
    </row>
    <row r="59" spans="1:23" s="22" customFormat="1" ht="15.75" thickBot="1" x14ac:dyDescent="0.3">
      <c r="A59" s="137" t="s">
        <v>8</v>
      </c>
      <c r="B59" s="138" t="s">
        <v>8</v>
      </c>
      <c r="C59" s="139" t="s">
        <v>8</v>
      </c>
      <c r="D59" s="138" t="s">
        <v>8</v>
      </c>
      <c r="E59" s="138" t="s">
        <v>8</v>
      </c>
      <c r="F59" s="140" t="s">
        <v>8</v>
      </c>
      <c r="G59" s="26"/>
      <c r="H59" s="263"/>
      <c r="I59" s="27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3" s="41" customFormat="1" ht="15" x14ac:dyDescent="0.25">
      <c r="A60" s="42" t="s">
        <v>75</v>
      </c>
      <c r="B60" s="125"/>
      <c r="C60" s="127"/>
      <c r="D60" s="127" t="s">
        <v>76</v>
      </c>
      <c r="E60" s="46" t="s">
        <v>14</v>
      </c>
      <c r="F60" s="145">
        <v>6954</v>
      </c>
      <c r="G60" s="129">
        <v>664</v>
      </c>
      <c r="H60" s="206">
        <v>656</v>
      </c>
      <c r="I60" s="130">
        <v>0</v>
      </c>
      <c r="J60" s="129">
        <v>0</v>
      </c>
      <c r="K60" s="129">
        <v>0</v>
      </c>
      <c r="L60" s="129">
        <v>0</v>
      </c>
      <c r="M60" s="129">
        <v>0</v>
      </c>
      <c r="N60" s="129">
        <v>0</v>
      </c>
      <c r="O60" s="129">
        <v>0</v>
      </c>
      <c r="P60" s="129">
        <v>0</v>
      </c>
      <c r="Q60" s="129">
        <v>0</v>
      </c>
      <c r="R60" s="129">
        <v>0</v>
      </c>
      <c r="S60" s="129">
        <v>0</v>
      </c>
      <c r="T60" s="129">
        <v>0</v>
      </c>
      <c r="U60" s="48">
        <f>SUM(I60:T60)</f>
        <v>0</v>
      </c>
    </row>
    <row r="61" spans="1:23" s="41" customFormat="1" ht="15" x14ac:dyDescent="0.25">
      <c r="A61" s="59" t="s">
        <v>77</v>
      </c>
      <c r="B61" s="52"/>
      <c r="C61" s="54"/>
      <c r="D61" s="54" t="s">
        <v>19</v>
      </c>
      <c r="E61" s="62" t="s">
        <v>14</v>
      </c>
      <c r="F61" s="71">
        <f>5.1*177.721</f>
        <v>906.37709999999993</v>
      </c>
      <c r="G61" s="58">
        <v>287</v>
      </c>
      <c r="H61" s="56">
        <v>200</v>
      </c>
      <c r="I61" s="103">
        <v>0</v>
      </c>
      <c r="J61" s="58">
        <v>0</v>
      </c>
      <c r="K61" s="58">
        <v>24</v>
      </c>
      <c r="L61" s="58">
        <v>18</v>
      </c>
      <c r="M61" s="58">
        <v>32</v>
      </c>
      <c r="N61" s="58">
        <v>118</v>
      </c>
      <c r="O61" s="58">
        <v>0</v>
      </c>
      <c r="P61" s="58">
        <v>10</v>
      </c>
      <c r="Q61" s="58">
        <v>0</v>
      </c>
      <c r="R61" s="58">
        <v>0</v>
      </c>
      <c r="S61" s="58">
        <v>0</v>
      </c>
      <c r="T61" s="58">
        <v>0</v>
      </c>
      <c r="U61" s="64">
        <f t="shared" ref="U61:U63" si="9">SUM(I61:T61)</f>
        <v>202</v>
      </c>
    </row>
    <row r="62" spans="1:23" s="41" customFormat="1" ht="15" x14ac:dyDescent="0.25">
      <c r="A62" s="146" t="s">
        <v>78</v>
      </c>
      <c r="B62" s="147"/>
      <c r="C62" s="148"/>
      <c r="D62" s="54" t="s">
        <v>52</v>
      </c>
      <c r="E62" s="62" t="s">
        <v>14</v>
      </c>
      <c r="F62" s="71">
        <v>28195.400999999998</v>
      </c>
      <c r="G62" s="58">
        <v>50</v>
      </c>
      <c r="H62" s="56">
        <v>783</v>
      </c>
      <c r="I62" s="103">
        <v>664</v>
      </c>
      <c r="J62" s="58">
        <v>0</v>
      </c>
      <c r="K62" s="58">
        <v>0</v>
      </c>
      <c r="L62" s="58">
        <v>11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64">
        <f t="shared" si="9"/>
        <v>675</v>
      </c>
    </row>
    <row r="63" spans="1:23" s="41" customFormat="1" ht="15" x14ac:dyDescent="0.25">
      <c r="A63" s="149" t="s">
        <v>79</v>
      </c>
      <c r="B63" s="52"/>
      <c r="C63" s="148"/>
      <c r="D63" s="54" t="s">
        <v>80</v>
      </c>
      <c r="E63" s="62" t="s">
        <v>14</v>
      </c>
      <c r="F63" s="63">
        <f>27*177.721</f>
        <v>4798.4670000000006</v>
      </c>
      <c r="G63" s="58">
        <v>500</v>
      </c>
      <c r="H63" s="56">
        <v>500</v>
      </c>
      <c r="I63" s="103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64">
        <f t="shared" si="9"/>
        <v>0</v>
      </c>
    </row>
    <row r="64" spans="1:23" s="41" customFormat="1" ht="15" x14ac:dyDescent="0.25">
      <c r="A64" s="150" t="s">
        <v>81</v>
      </c>
      <c r="B64" s="52"/>
      <c r="C64" s="148"/>
      <c r="D64" s="54" t="s">
        <v>24</v>
      </c>
      <c r="E64" s="62" t="s">
        <v>12</v>
      </c>
      <c r="F64" s="63">
        <v>617</v>
      </c>
      <c r="G64" s="58">
        <v>100</v>
      </c>
      <c r="H64" s="56">
        <v>100</v>
      </c>
      <c r="I64" s="58">
        <v>37</v>
      </c>
      <c r="J64" s="58">
        <v>38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64">
        <f>SUM(I64:T64)</f>
        <v>75</v>
      </c>
    </row>
    <row r="65" spans="1:737" s="41" customFormat="1" ht="15" x14ac:dyDescent="0.25">
      <c r="A65" s="151" t="s">
        <v>82</v>
      </c>
      <c r="B65" s="52"/>
      <c r="C65" s="148"/>
      <c r="D65" s="54" t="s">
        <v>19</v>
      </c>
      <c r="E65" s="62" t="s">
        <v>14</v>
      </c>
      <c r="F65" s="63">
        <v>178</v>
      </c>
      <c r="G65" s="58">
        <v>0</v>
      </c>
      <c r="H65" s="56">
        <v>70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9</v>
      </c>
      <c r="P65" s="58">
        <v>0</v>
      </c>
      <c r="Q65" s="58">
        <v>3</v>
      </c>
      <c r="R65" s="58">
        <v>7</v>
      </c>
      <c r="S65" s="58">
        <v>22</v>
      </c>
      <c r="T65" s="58">
        <v>12</v>
      </c>
      <c r="U65" s="64">
        <f>SUM(I65:T65)</f>
        <v>53</v>
      </c>
    </row>
    <row r="66" spans="1:737" s="41" customFormat="1" ht="15" x14ac:dyDescent="0.25">
      <c r="A66" s="59" t="s">
        <v>83</v>
      </c>
      <c r="B66" s="52"/>
      <c r="C66" s="54" t="s">
        <v>56</v>
      </c>
      <c r="D66" s="54" t="s">
        <v>48</v>
      </c>
      <c r="E66" s="62" t="s">
        <v>14</v>
      </c>
      <c r="F66" s="71">
        <v>1800</v>
      </c>
      <c r="G66" s="152">
        <v>100</v>
      </c>
      <c r="H66" s="152">
        <v>0</v>
      </c>
      <c r="I66" s="103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0</v>
      </c>
      <c r="U66" s="64">
        <f t="shared" ref="U66" si="10">SUM(I66:T66)</f>
        <v>0</v>
      </c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  <c r="GV66" s="74"/>
      <c r="GW66" s="74"/>
      <c r="GX66" s="74"/>
      <c r="GY66" s="74"/>
      <c r="GZ66" s="74"/>
      <c r="HA66" s="74"/>
      <c r="HB66" s="74"/>
      <c r="HC66" s="74"/>
      <c r="HD66" s="74"/>
      <c r="HE66" s="74"/>
      <c r="HF66" s="74"/>
      <c r="HG66" s="74"/>
      <c r="HH66" s="74"/>
      <c r="HI66" s="74"/>
      <c r="HJ66" s="74"/>
      <c r="HK66" s="74"/>
      <c r="HL66" s="74"/>
      <c r="HM66" s="74"/>
      <c r="HN66" s="74"/>
      <c r="HO66" s="74"/>
      <c r="HP66" s="74"/>
      <c r="HQ66" s="74"/>
      <c r="HR66" s="74"/>
      <c r="HS66" s="74"/>
      <c r="HT66" s="74"/>
      <c r="HU66" s="74"/>
      <c r="HV66" s="74"/>
      <c r="HW66" s="74"/>
      <c r="HX66" s="74"/>
      <c r="HY66" s="74"/>
      <c r="HZ66" s="74"/>
      <c r="IA66" s="74"/>
      <c r="IB66" s="74"/>
      <c r="IC66" s="74"/>
      <c r="ID66" s="74"/>
      <c r="IE66" s="74"/>
      <c r="IF66" s="74"/>
      <c r="IG66" s="74"/>
      <c r="IH66" s="74"/>
      <c r="II66" s="74"/>
      <c r="IJ66" s="74"/>
      <c r="IK66" s="74"/>
      <c r="IL66" s="74"/>
      <c r="IM66" s="74"/>
      <c r="IN66" s="74"/>
      <c r="IO66" s="74"/>
      <c r="IP66" s="74"/>
      <c r="IQ66" s="74"/>
      <c r="IR66" s="74"/>
      <c r="IS66" s="74"/>
      <c r="IT66" s="74"/>
      <c r="IU66" s="74"/>
      <c r="IV66" s="74"/>
      <c r="IW66" s="74"/>
      <c r="IX66" s="74"/>
      <c r="IY66" s="74"/>
      <c r="IZ66" s="74"/>
      <c r="JA66" s="74"/>
      <c r="JB66" s="74"/>
      <c r="JC66" s="74"/>
      <c r="JD66" s="74"/>
      <c r="JE66" s="74"/>
      <c r="JF66" s="74"/>
      <c r="JG66" s="74"/>
      <c r="JH66" s="74"/>
      <c r="JI66" s="74"/>
      <c r="JJ66" s="74"/>
      <c r="JK66" s="74"/>
      <c r="JL66" s="74"/>
      <c r="JM66" s="74"/>
      <c r="JN66" s="74"/>
      <c r="JO66" s="74"/>
      <c r="JP66" s="74"/>
      <c r="JQ66" s="74"/>
      <c r="JR66" s="74"/>
      <c r="JS66" s="74"/>
      <c r="JT66" s="74"/>
      <c r="JU66" s="74"/>
      <c r="JV66" s="74"/>
      <c r="JW66" s="74"/>
      <c r="JX66" s="74"/>
      <c r="JY66" s="74"/>
      <c r="JZ66" s="74"/>
      <c r="KA66" s="74"/>
      <c r="KB66" s="74"/>
      <c r="KC66" s="74"/>
      <c r="KD66" s="74"/>
      <c r="KE66" s="74"/>
      <c r="KF66" s="74"/>
      <c r="KG66" s="74"/>
      <c r="KH66" s="74"/>
      <c r="KI66" s="74"/>
      <c r="KJ66" s="74"/>
      <c r="KK66" s="74"/>
      <c r="KL66" s="74"/>
      <c r="KM66" s="74"/>
      <c r="KN66" s="74"/>
      <c r="KO66" s="74"/>
      <c r="KP66" s="74"/>
      <c r="KQ66" s="74"/>
      <c r="KR66" s="74"/>
      <c r="KS66" s="74"/>
      <c r="KT66" s="74"/>
      <c r="KU66" s="74"/>
      <c r="KV66" s="74"/>
      <c r="KW66" s="74"/>
      <c r="KX66" s="74"/>
      <c r="KY66" s="74"/>
      <c r="KZ66" s="74"/>
      <c r="LA66" s="74"/>
      <c r="LB66" s="74"/>
      <c r="LC66" s="74"/>
      <c r="LD66" s="74"/>
      <c r="LE66" s="74"/>
      <c r="LF66" s="74"/>
      <c r="LG66" s="74"/>
      <c r="LH66" s="74"/>
      <c r="LI66" s="74"/>
      <c r="LJ66" s="74"/>
      <c r="LK66" s="74"/>
      <c r="LL66" s="74"/>
      <c r="LM66" s="74"/>
      <c r="LN66" s="74"/>
      <c r="LO66" s="74"/>
      <c r="LP66" s="74"/>
      <c r="LQ66" s="74"/>
      <c r="LR66" s="74"/>
      <c r="LS66" s="74"/>
      <c r="LT66" s="74"/>
      <c r="LU66" s="74"/>
      <c r="LV66" s="74"/>
      <c r="LW66" s="74"/>
      <c r="LX66" s="74"/>
      <c r="LY66" s="74"/>
      <c r="LZ66" s="74"/>
      <c r="MA66" s="74"/>
      <c r="MB66" s="74"/>
      <c r="MC66" s="74"/>
      <c r="MD66" s="74"/>
      <c r="ME66" s="74"/>
      <c r="MF66" s="74"/>
      <c r="MG66" s="74"/>
      <c r="MH66" s="74"/>
      <c r="MI66" s="74"/>
      <c r="MJ66" s="74"/>
      <c r="MK66" s="74"/>
      <c r="ML66" s="74"/>
      <c r="MM66" s="74"/>
      <c r="MN66" s="74"/>
      <c r="MO66" s="74"/>
      <c r="MP66" s="74"/>
      <c r="MQ66" s="74"/>
      <c r="MR66" s="74"/>
      <c r="MS66" s="74"/>
      <c r="MT66" s="74"/>
      <c r="MU66" s="74"/>
      <c r="MV66" s="74"/>
      <c r="MW66" s="74"/>
      <c r="MX66" s="74"/>
      <c r="MY66" s="74"/>
      <c r="MZ66" s="74"/>
      <c r="NA66" s="74"/>
      <c r="NB66" s="74"/>
      <c r="NC66" s="74"/>
      <c r="ND66" s="74"/>
      <c r="NE66" s="74"/>
      <c r="NF66" s="74"/>
      <c r="NG66" s="74"/>
      <c r="NH66" s="74"/>
      <c r="NI66" s="74"/>
      <c r="NJ66" s="74"/>
      <c r="NK66" s="74"/>
      <c r="NL66" s="74"/>
      <c r="NM66" s="74"/>
      <c r="NN66" s="74"/>
      <c r="NO66" s="74"/>
      <c r="NP66" s="74"/>
      <c r="NQ66" s="74"/>
      <c r="NR66" s="74"/>
      <c r="NS66" s="74"/>
      <c r="NT66" s="74"/>
      <c r="NU66" s="74"/>
      <c r="NV66" s="74"/>
      <c r="NW66" s="74"/>
      <c r="NX66" s="74"/>
      <c r="NY66" s="74"/>
      <c r="NZ66" s="74"/>
      <c r="OA66" s="74"/>
      <c r="OB66" s="74"/>
      <c r="OC66" s="74"/>
      <c r="OD66" s="74"/>
      <c r="OE66" s="74"/>
      <c r="OF66" s="74"/>
      <c r="OG66" s="74"/>
      <c r="OH66" s="74"/>
      <c r="OI66" s="74"/>
      <c r="OJ66" s="74"/>
      <c r="OK66" s="74"/>
      <c r="OL66" s="74"/>
      <c r="OM66" s="74"/>
      <c r="ON66" s="74"/>
      <c r="OO66" s="74"/>
      <c r="OP66" s="74"/>
      <c r="OQ66" s="74"/>
      <c r="OR66" s="74"/>
      <c r="OS66" s="74"/>
      <c r="OT66" s="74"/>
      <c r="OU66" s="74"/>
      <c r="OV66" s="74"/>
      <c r="OW66" s="74"/>
      <c r="OX66" s="74"/>
      <c r="OY66" s="74"/>
      <c r="OZ66" s="74"/>
      <c r="PA66" s="74"/>
      <c r="PB66" s="74"/>
      <c r="PC66" s="74"/>
      <c r="PD66" s="74"/>
      <c r="PE66" s="74"/>
      <c r="PF66" s="74"/>
      <c r="PG66" s="74"/>
      <c r="PH66" s="74"/>
      <c r="PI66" s="74"/>
      <c r="PJ66" s="74"/>
      <c r="PK66" s="74"/>
      <c r="PL66" s="74"/>
      <c r="PM66" s="74"/>
      <c r="PN66" s="74"/>
      <c r="PO66" s="74"/>
      <c r="PP66" s="74"/>
      <c r="PQ66" s="74"/>
      <c r="PR66" s="74"/>
      <c r="PS66" s="74"/>
      <c r="PT66" s="74"/>
      <c r="PU66" s="74"/>
      <c r="PV66" s="74"/>
      <c r="PW66" s="74"/>
      <c r="PX66" s="74"/>
      <c r="PY66" s="74"/>
      <c r="PZ66" s="74"/>
      <c r="QA66" s="74"/>
      <c r="QB66" s="74"/>
      <c r="QC66" s="74"/>
      <c r="QD66" s="74"/>
      <c r="QE66" s="74"/>
      <c r="QF66" s="74"/>
      <c r="QG66" s="74"/>
      <c r="QH66" s="74"/>
      <c r="QI66" s="74"/>
      <c r="QJ66" s="74"/>
      <c r="QK66" s="74"/>
      <c r="QL66" s="74"/>
      <c r="QM66" s="74"/>
      <c r="QN66" s="74"/>
      <c r="QO66" s="74"/>
      <c r="QP66" s="74"/>
      <c r="QQ66" s="74"/>
      <c r="QR66" s="74"/>
      <c r="QS66" s="74"/>
      <c r="QT66" s="74"/>
      <c r="QU66" s="74"/>
      <c r="QV66" s="74"/>
      <c r="QW66" s="74"/>
      <c r="QX66" s="74"/>
      <c r="QY66" s="74"/>
      <c r="QZ66" s="74"/>
      <c r="RA66" s="74"/>
      <c r="RB66" s="74"/>
      <c r="RC66" s="74"/>
      <c r="RD66" s="74"/>
      <c r="RE66" s="74"/>
      <c r="RF66" s="74"/>
      <c r="RG66" s="74"/>
      <c r="RH66" s="74"/>
      <c r="RI66" s="74"/>
      <c r="RJ66" s="74"/>
      <c r="RK66" s="74"/>
      <c r="RL66" s="74"/>
      <c r="RM66" s="74"/>
      <c r="RN66" s="74"/>
      <c r="RO66" s="74"/>
      <c r="RP66" s="74"/>
      <c r="RQ66" s="74"/>
      <c r="RR66" s="74"/>
      <c r="RS66" s="74"/>
      <c r="RT66" s="74"/>
      <c r="RU66" s="74"/>
      <c r="RV66" s="74"/>
      <c r="RW66" s="74"/>
      <c r="RX66" s="74"/>
      <c r="RY66" s="74"/>
      <c r="RZ66" s="74"/>
      <c r="SA66" s="74"/>
      <c r="SB66" s="74"/>
      <c r="SC66" s="74"/>
      <c r="SD66" s="74"/>
      <c r="SE66" s="74"/>
      <c r="SF66" s="74"/>
      <c r="SG66" s="74"/>
      <c r="SH66" s="74"/>
      <c r="SI66" s="74"/>
      <c r="SJ66" s="74"/>
      <c r="SK66" s="74"/>
      <c r="SL66" s="74"/>
      <c r="SM66" s="74"/>
      <c r="SN66" s="74"/>
      <c r="SO66" s="74"/>
      <c r="SP66" s="74"/>
      <c r="SQ66" s="74"/>
      <c r="SR66" s="74"/>
      <c r="SS66" s="74"/>
      <c r="ST66" s="74"/>
      <c r="SU66" s="74"/>
      <c r="SV66" s="74"/>
      <c r="SW66" s="74"/>
      <c r="SX66" s="74"/>
      <c r="SY66" s="74"/>
      <c r="SZ66" s="74"/>
      <c r="TA66" s="74"/>
      <c r="TB66" s="74"/>
      <c r="TC66" s="74"/>
      <c r="TD66" s="74"/>
      <c r="TE66" s="74"/>
      <c r="TF66" s="74"/>
      <c r="TG66" s="74"/>
      <c r="TH66" s="74"/>
      <c r="TI66" s="74"/>
      <c r="TJ66" s="74"/>
      <c r="TK66" s="74"/>
      <c r="TL66" s="74"/>
      <c r="TM66" s="74"/>
      <c r="TN66" s="74"/>
      <c r="TO66" s="74"/>
      <c r="TP66" s="74"/>
      <c r="TQ66" s="74"/>
      <c r="TR66" s="74"/>
      <c r="TS66" s="74"/>
      <c r="TT66" s="74"/>
      <c r="TU66" s="74"/>
      <c r="TV66" s="74"/>
      <c r="TW66" s="74"/>
      <c r="TX66" s="74"/>
      <c r="TY66" s="74"/>
      <c r="TZ66" s="74"/>
      <c r="UA66" s="74"/>
      <c r="UB66" s="74"/>
      <c r="UC66" s="74"/>
      <c r="UD66" s="74"/>
      <c r="UE66" s="74"/>
      <c r="UF66" s="74"/>
      <c r="UG66" s="74"/>
      <c r="UH66" s="74"/>
      <c r="UI66" s="74"/>
      <c r="UJ66" s="74"/>
      <c r="UK66" s="74"/>
      <c r="UL66" s="74"/>
      <c r="UM66" s="74"/>
      <c r="UN66" s="74"/>
      <c r="UO66" s="74"/>
      <c r="UP66" s="74"/>
      <c r="UQ66" s="74"/>
      <c r="UR66" s="74"/>
      <c r="US66" s="74"/>
      <c r="UT66" s="74"/>
      <c r="UU66" s="74"/>
      <c r="UV66" s="74"/>
      <c r="UW66" s="74"/>
      <c r="UX66" s="74"/>
      <c r="UY66" s="74"/>
      <c r="UZ66" s="74"/>
      <c r="VA66" s="74"/>
      <c r="VB66" s="74"/>
      <c r="VC66" s="74"/>
      <c r="VD66" s="74"/>
      <c r="VE66" s="74"/>
      <c r="VF66" s="74"/>
      <c r="VG66" s="74"/>
      <c r="VH66" s="74"/>
      <c r="VI66" s="74"/>
      <c r="VJ66" s="74"/>
      <c r="VK66" s="74"/>
      <c r="VL66" s="74"/>
      <c r="VM66" s="74"/>
      <c r="VN66" s="74"/>
      <c r="VO66" s="74"/>
      <c r="VP66" s="74"/>
      <c r="VQ66" s="74"/>
      <c r="VR66" s="74"/>
      <c r="VS66" s="74"/>
      <c r="VT66" s="74"/>
      <c r="VU66" s="74"/>
      <c r="VV66" s="74"/>
      <c r="VW66" s="74"/>
      <c r="VX66" s="74"/>
      <c r="VY66" s="74"/>
      <c r="VZ66" s="74"/>
      <c r="WA66" s="74"/>
      <c r="WB66" s="74"/>
      <c r="WC66" s="74"/>
      <c r="WD66" s="74"/>
      <c r="WE66" s="74"/>
      <c r="WF66" s="74"/>
      <c r="WG66" s="74"/>
      <c r="WH66" s="74"/>
      <c r="WI66" s="74"/>
      <c r="WJ66" s="74"/>
      <c r="WK66" s="74"/>
      <c r="WL66" s="74"/>
      <c r="WM66" s="74"/>
      <c r="WN66" s="74"/>
      <c r="WO66" s="74"/>
      <c r="WP66" s="74"/>
      <c r="WQ66" s="74"/>
      <c r="WR66" s="74"/>
      <c r="WS66" s="74"/>
      <c r="WT66" s="74"/>
      <c r="WU66" s="74"/>
      <c r="WV66" s="74"/>
      <c r="WW66" s="74"/>
      <c r="WX66" s="74"/>
      <c r="WY66" s="74"/>
      <c r="WZ66" s="74"/>
      <c r="XA66" s="74"/>
      <c r="XB66" s="74"/>
      <c r="XC66" s="74"/>
      <c r="XD66" s="74"/>
      <c r="XE66" s="74"/>
      <c r="XF66" s="74"/>
      <c r="XG66" s="74"/>
      <c r="XH66" s="74"/>
      <c r="XI66" s="74"/>
      <c r="XJ66" s="74"/>
      <c r="XK66" s="74"/>
      <c r="XL66" s="74"/>
      <c r="XM66" s="74"/>
      <c r="XN66" s="74"/>
      <c r="XO66" s="74"/>
      <c r="XP66" s="74"/>
      <c r="XQ66" s="74"/>
      <c r="XR66" s="74"/>
      <c r="XS66" s="74"/>
      <c r="XT66" s="74"/>
      <c r="XU66" s="74"/>
      <c r="XV66" s="74"/>
      <c r="XW66" s="74"/>
      <c r="XX66" s="74"/>
      <c r="XY66" s="74"/>
      <c r="XZ66" s="74"/>
      <c r="YA66" s="74"/>
      <c r="YB66" s="74"/>
      <c r="YC66" s="74"/>
      <c r="YD66" s="74"/>
      <c r="YE66" s="74"/>
      <c r="YF66" s="74"/>
      <c r="YG66" s="74"/>
      <c r="YH66" s="74"/>
      <c r="YI66" s="74"/>
      <c r="YJ66" s="74"/>
      <c r="YK66" s="74"/>
      <c r="YL66" s="74"/>
      <c r="YM66" s="74"/>
      <c r="YN66" s="74"/>
      <c r="YO66" s="74"/>
      <c r="YP66" s="74"/>
      <c r="YQ66" s="74"/>
      <c r="YR66" s="74"/>
      <c r="YS66" s="74"/>
      <c r="YT66" s="74"/>
      <c r="YU66" s="74"/>
      <c r="YV66" s="74"/>
      <c r="YW66" s="74"/>
      <c r="YX66" s="74"/>
      <c r="YY66" s="74"/>
      <c r="YZ66" s="74"/>
      <c r="ZA66" s="74"/>
      <c r="ZB66" s="74"/>
      <c r="ZC66" s="74"/>
      <c r="ZD66" s="74"/>
      <c r="ZE66" s="74"/>
      <c r="ZF66" s="74"/>
      <c r="ZG66" s="74"/>
      <c r="ZH66" s="74"/>
      <c r="ZI66" s="74"/>
      <c r="ZJ66" s="74"/>
      <c r="ZK66" s="74"/>
      <c r="ZL66" s="74"/>
      <c r="ZM66" s="74"/>
      <c r="ZN66" s="74"/>
      <c r="ZO66" s="74"/>
      <c r="ZP66" s="74"/>
      <c r="ZQ66" s="74"/>
      <c r="ZR66" s="74"/>
      <c r="ZS66" s="74"/>
      <c r="ZT66" s="74"/>
      <c r="ZU66" s="74"/>
      <c r="ZV66" s="74"/>
      <c r="ZW66" s="74"/>
      <c r="ZX66" s="74"/>
      <c r="ZY66" s="74"/>
      <c r="ZZ66" s="74"/>
      <c r="AAA66" s="74"/>
      <c r="AAB66" s="74"/>
      <c r="AAC66" s="74"/>
      <c r="AAD66" s="74"/>
      <c r="AAE66" s="74"/>
      <c r="AAF66" s="74"/>
      <c r="AAG66" s="74"/>
      <c r="AAH66" s="74"/>
      <c r="AAI66" s="74"/>
      <c r="AAJ66" s="74"/>
      <c r="AAK66" s="74"/>
      <c r="AAL66" s="74"/>
      <c r="AAM66" s="74"/>
      <c r="AAN66" s="74"/>
      <c r="AAO66" s="74"/>
      <c r="AAP66" s="74"/>
      <c r="AAQ66" s="74"/>
      <c r="AAR66" s="74"/>
      <c r="AAS66" s="74"/>
      <c r="AAT66" s="74"/>
      <c r="AAU66" s="74"/>
      <c r="AAV66" s="74"/>
      <c r="AAW66" s="74"/>
      <c r="AAX66" s="74"/>
      <c r="AAY66" s="74"/>
      <c r="AAZ66" s="74"/>
      <c r="ABA66" s="74"/>
      <c r="ABB66" s="74"/>
      <c r="ABC66" s="74"/>
      <c r="ABD66" s="74"/>
      <c r="ABE66" s="74"/>
      <c r="ABF66" s="74"/>
      <c r="ABG66" s="74"/>
      <c r="ABH66" s="74"/>
      <c r="ABI66" s="74"/>
    </row>
    <row r="67" spans="1:737" s="41" customFormat="1" ht="15" x14ac:dyDescent="0.25">
      <c r="A67" s="59" t="s">
        <v>84</v>
      </c>
      <c r="B67" s="52"/>
      <c r="C67" s="54"/>
      <c r="D67" s="54" t="s">
        <v>80</v>
      </c>
      <c r="E67" s="62" t="s">
        <v>14</v>
      </c>
      <c r="F67" s="63">
        <v>21327</v>
      </c>
      <c r="G67" s="152">
        <v>700</v>
      </c>
      <c r="H67" s="152">
        <v>700</v>
      </c>
      <c r="I67" s="152">
        <v>0</v>
      </c>
      <c r="J67" s="152">
        <v>0</v>
      </c>
      <c r="K67" s="152">
        <v>0</v>
      </c>
      <c r="L67" s="152">
        <v>0</v>
      </c>
      <c r="M67" s="152">
        <v>0</v>
      </c>
      <c r="N67" s="152">
        <v>0</v>
      </c>
      <c r="O67" s="152">
        <v>0</v>
      </c>
      <c r="P67" s="152">
        <v>0</v>
      </c>
      <c r="Q67" s="152">
        <v>2597</v>
      </c>
      <c r="R67" s="152">
        <v>0</v>
      </c>
      <c r="S67" s="152">
        <v>0</v>
      </c>
      <c r="T67" s="152">
        <v>0</v>
      </c>
      <c r="U67" s="73">
        <f>SUM(I67:T67)</f>
        <v>2597</v>
      </c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M67" s="74"/>
      <c r="GN67" s="74"/>
      <c r="GO67" s="74"/>
      <c r="GP67" s="74"/>
      <c r="GQ67" s="74"/>
      <c r="GR67" s="74"/>
      <c r="GS67" s="74"/>
      <c r="GT67" s="74"/>
      <c r="GU67" s="74"/>
      <c r="GV67" s="74"/>
      <c r="GW67" s="74"/>
      <c r="GX67" s="74"/>
      <c r="GY67" s="74"/>
      <c r="GZ67" s="74"/>
      <c r="HA67" s="74"/>
      <c r="HB67" s="74"/>
      <c r="HC67" s="74"/>
      <c r="HD67" s="74"/>
      <c r="HE67" s="74"/>
      <c r="HF67" s="74"/>
      <c r="HG67" s="74"/>
      <c r="HH67" s="74"/>
      <c r="HI67" s="74"/>
      <c r="HJ67" s="74"/>
      <c r="HK67" s="74"/>
      <c r="HL67" s="74"/>
      <c r="HM67" s="74"/>
      <c r="HN67" s="74"/>
      <c r="HO67" s="74"/>
      <c r="HP67" s="74"/>
      <c r="HQ67" s="74"/>
      <c r="HR67" s="74"/>
      <c r="HS67" s="74"/>
      <c r="HT67" s="74"/>
      <c r="HU67" s="74"/>
      <c r="HV67" s="74"/>
      <c r="HW67" s="74"/>
      <c r="HX67" s="74"/>
      <c r="HY67" s="74"/>
      <c r="HZ67" s="74"/>
      <c r="IA67" s="74"/>
      <c r="IB67" s="74"/>
      <c r="IC67" s="74"/>
      <c r="ID67" s="74"/>
      <c r="IE67" s="74"/>
      <c r="IF67" s="74"/>
      <c r="IG67" s="74"/>
      <c r="IH67" s="74"/>
      <c r="II67" s="74"/>
      <c r="IJ67" s="74"/>
      <c r="IK67" s="74"/>
      <c r="IL67" s="74"/>
      <c r="IM67" s="74"/>
      <c r="IN67" s="74"/>
      <c r="IO67" s="74"/>
      <c r="IP67" s="74"/>
      <c r="IQ67" s="74"/>
      <c r="IR67" s="74"/>
      <c r="IS67" s="74"/>
      <c r="IT67" s="74"/>
      <c r="IU67" s="74"/>
      <c r="IV67" s="74"/>
      <c r="IW67" s="74"/>
      <c r="IX67" s="74"/>
      <c r="IY67" s="74"/>
      <c r="IZ67" s="74"/>
      <c r="JA67" s="74"/>
      <c r="JB67" s="74"/>
      <c r="JC67" s="74"/>
      <c r="JD67" s="74"/>
      <c r="JE67" s="74"/>
      <c r="JF67" s="74"/>
      <c r="JG67" s="74"/>
      <c r="JH67" s="74"/>
      <c r="JI67" s="74"/>
      <c r="JJ67" s="74"/>
      <c r="JK67" s="74"/>
      <c r="JL67" s="74"/>
      <c r="JM67" s="74"/>
      <c r="JN67" s="74"/>
      <c r="JO67" s="74"/>
      <c r="JP67" s="74"/>
      <c r="JQ67" s="74"/>
      <c r="JR67" s="74"/>
      <c r="JS67" s="74"/>
      <c r="JT67" s="74"/>
      <c r="JU67" s="74"/>
      <c r="JV67" s="74"/>
      <c r="JW67" s="74"/>
      <c r="JX67" s="74"/>
      <c r="JY67" s="74"/>
      <c r="JZ67" s="74"/>
      <c r="KA67" s="74"/>
      <c r="KB67" s="74"/>
      <c r="KC67" s="74"/>
      <c r="KD67" s="74"/>
      <c r="KE67" s="74"/>
      <c r="KF67" s="74"/>
      <c r="KG67" s="74"/>
      <c r="KH67" s="74"/>
      <c r="KI67" s="74"/>
      <c r="KJ67" s="74"/>
      <c r="KK67" s="74"/>
      <c r="KL67" s="74"/>
      <c r="KM67" s="74"/>
      <c r="KN67" s="74"/>
      <c r="KO67" s="74"/>
      <c r="KP67" s="74"/>
      <c r="KQ67" s="74"/>
      <c r="KR67" s="74"/>
      <c r="KS67" s="74"/>
      <c r="KT67" s="74"/>
      <c r="KU67" s="74"/>
      <c r="KV67" s="74"/>
      <c r="KW67" s="74"/>
      <c r="KX67" s="74"/>
      <c r="KY67" s="74"/>
      <c r="KZ67" s="74"/>
      <c r="LA67" s="74"/>
      <c r="LB67" s="74"/>
      <c r="LC67" s="74"/>
      <c r="LD67" s="74"/>
      <c r="LE67" s="74"/>
      <c r="LF67" s="74"/>
      <c r="LG67" s="74"/>
      <c r="LH67" s="74"/>
      <c r="LI67" s="74"/>
      <c r="LJ67" s="74"/>
      <c r="LK67" s="74"/>
      <c r="LL67" s="74"/>
      <c r="LM67" s="74"/>
      <c r="LN67" s="74"/>
      <c r="LO67" s="74"/>
      <c r="LP67" s="74"/>
      <c r="LQ67" s="74"/>
      <c r="LR67" s="74"/>
      <c r="LS67" s="74"/>
      <c r="LT67" s="74"/>
      <c r="LU67" s="74"/>
      <c r="LV67" s="74"/>
      <c r="LW67" s="74"/>
      <c r="LX67" s="74"/>
      <c r="LY67" s="74"/>
      <c r="LZ67" s="74"/>
      <c r="MA67" s="74"/>
      <c r="MB67" s="74"/>
      <c r="MC67" s="74"/>
      <c r="MD67" s="74"/>
      <c r="ME67" s="74"/>
      <c r="MF67" s="74"/>
      <c r="MG67" s="74"/>
      <c r="MH67" s="74"/>
      <c r="MI67" s="74"/>
      <c r="MJ67" s="74"/>
      <c r="MK67" s="74"/>
      <c r="ML67" s="74"/>
      <c r="MM67" s="74"/>
      <c r="MN67" s="74"/>
      <c r="MO67" s="74"/>
      <c r="MP67" s="74"/>
      <c r="MQ67" s="74"/>
      <c r="MR67" s="74"/>
      <c r="MS67" s="74"/>
      <c r="MT67" s="74"/>
      <c r="MU67" s="74"/>
      <c r="MV67" s="74"/>
      <c r="MW67" s="74"/>
      <c r="MX67" s="74"/>
      <c r="MY67" s="74"/>
      <c r="MZ67" s="74"/>
      <c r="NA67" s="74"/>
      <c r="NB67" s="74"/>
      <c r="NC67" s="74"/>
      <c r="ND67" s="74"/>
      <c r="NE67" s="74"/>
      <c r="NF67" s="74"/>
      <c r="NG67" s="74"/>
      <c r="NH67" s="74"/>
      <c r="NI67" s="74"/>
      <c r="NJ67" s="74"/>
      <c r="NK67" s="74"/>
      <c r="NL67" s="74"/>
      <c r="NM67" s="74"/>
      <c r="NN67" s="74"/>
      <c r="NO67" s="74"/>
      <c r="NP67" s="74"/>
      <c r="NQ67" s="74"/>
      <c r="NR67" s="74"/>
      <c r="NS67" s="74"/>
      <c r="NT67" s="74"/>
      <c r="NU67" s="74"/>
      <c r="NV67" s="74"/>
      <c r="NW67" s="74"/>
      <c r="NX67" s="74"/>
      <c r="NY67" s="74"/>
      <c r="NZ67" s="74"/>
      <c r="OA67" s="74"/>
      <c r="OB67" s="74"/>
      <c r="OC67" s="74"/>
      <c r="OD67" s="74"/>
      <c r="OE67" s="74"/>
      <c r="OF67" s="74"/>
      <c r="OG67" s="74"/>
      <c r="OH67" s="74"/>
      <c r="OI67" s="74"/>
      <c r="OJ67" s="74"/>
      <c r="OK67" s="74"/>
      <c r="OL67" s="74"/>
      <c r="OM67" s="74"/>
      <c r="ON67" s="74"/>
      <c r="OO67" s="74"/>
      <c r="OP67" s="74"/>
      <c r="OQ67" s="74"/>
      <c r="OR67" s="74"/>
      <c r="OS67" s="74"/>
      <c r="OT67" s="74"/>
      <c r="OU67" s="74"/>
      <c r="OV67" s="74"/>
      <c r="OW67" s="74"/>
      <c r="OX67" s="74"/>
      <c r="OY67" s="74"/>
      <c r="OZ67" s="74"/>
      <c r="PA67" s="74"/>
      <c r="PB67" s="74"/>
      <c r="PC67" s="74"/>
      <c r="PD67" s="74"/>
      <c r="PE67" s="74"/>
      <c r="PF67" s="74"/>
      <c r="PG67" s="74"/>
      <c r="PH67" s="74"/>
      <c r="PI67" s="74"/>
      <c r="PJ67" s="74"/>
      <c r="PK67" s="74"/>
      <c r="PL67" s="74"/>
      <c r="PM67" s="74"/>
      <c r="PN67" s="74"/>
      <c r="PO67" s="74"/>
      <c r="PP67" s="74"/>
      <c r="PQ67" s="74"/>
      <c r="PR67" s="74"/>
      <c r="PS67" s="74"/>
      <c r="PT67" s="74"/>
      <c r="PU67" s="74"/>
      <c r="PV67" s="74"/>
      <c r="PW67" s="74"/>
      <c r="PX67" s="74"/>
      <c r="PY67" s="74"/>
      <c r="PZ67" s="74"/>
      <c r="QA67" s="74"/>
      <c r="QB67" s="74"/>
      <c r="QC67" s="74"/>
      <c r="QD67" s="74"/>
      <c r="QE67" s="74"/>
      <c r="QF67" s="74"/>
      <c r="QG67" s="74"/>
      <c r="QH67" s="74"/>
      <c r="QI67" s="74"/>
      <c r="QJ67" s="74"/>
      <c r="QK67" s="74"/>
      <c r="QL67" s="74"/>
      <c r="QM67" s="74"/>
      <c r="QN67" s="74"/>
      <c r="QO67" s="74"/>
      <c r="QP67" s="74"/>
      <c r="QQ67" s="74"/>
      <c r="QR67" s="74"/>
      <c r="QS67" s="74"/>
      <c r="QT67" s="74"/>
      <c r="QU67" s="74"/>
      <c r="QV67" s="74"/>
      <c r="QW67" s="74"/>
      <c r="QX67" s="74"/>
      <c r="QY67" s="74"/>
      <c r="QZ67" s="74"/>
      <c r="RA67" s="74"/>
      <c r="RB67" s="74"/>
      <c r="RC67" s="74"/>
      <c r="RD67" s="74"/>
      <c r="RE67" s="74"/>
      <c r="RF67" s="74"/>
      <c r="RG67" s="74"/>
      <c r="RH67" s="74"/>
      <c r="RI67" s="74"/>
      <c r="RJ67" s="74"/>
      <c r="RK67" s="74"/>
      <c r="RL67" s="74"/>
      <c r="RM67" s="74"/>
      <c r="RN67" s="74"/>
      <c r="RO67" s="74"/>
      <c r="RP67" s="74"/>
      <c r="RQ67" s="74"/>
      <c r="RR67" s="74"/>
      <c r="RS67" s="74"/>
      <c r="RT67" s="74"/>
      <c r="RU67" s="74"/>
      <c r="RV67" s="74"/>
      <c r="RW67" s="74"/>
      <c r="RX67" s="74"/>
      <c r="RY67" s="74"/>
      <c r="RZ67" s="74"/>
      <c r="SA67" s="74"/>
      <c r="SB67" s="74"/>
      <c r="SC67" s="74"/>
      <c r="SD67" s="74"/>
      <c r="SE67" s="74"/>
      <c r="SF67" s="74"/>
      <c r="SG67" s="74"/>
      <c r="SH67" s="74"/>
      <c r="SI67" s="74"/>
      <c r="SJ67" s="74"/>
      <c r="SK67" s="74"/>
      <c r="SL67" s="74"/>
      <c r="SM67" s="74"/>
      <c r="SN67" s="74"/>
      <c r="SO67" s="74"/>
      <c r="SP67" s="74"/>
      <c r="SQ67" s="74"/>
      <c r="SR67" s="74"/>
      <c r="SS67" s="74"/>
      <c r="ST67" s="74"/>
      <c r="SU67" s="74"/>
      <c r="SV67" s="74"/>
      <c r="SW67" s="74"/>
      <c r="SX67" s="74"/>
      <c r="SY67" s="74"/>
      <c r="SZ67" s="74"/>
      <c r="TA67" s="74"/>
      <c r="TB67" s="74"/>
      <c r="TC67" s="74"/>
      <c r="TD67" s="74"/>
      <c r="TE67" s="74"/>
      <c r="TF67" s="74"/>
      <c r="TG67" s="74"/>
      <c r="TH67" s="74"/>
      <c r="TI67" s="74"/>
      <c r="TJ67" s="74"/>
      <c r="TK67" s="74"/>
      <c r="TL67" s="74"/>
      <c r="TM67" s="74"/>
      <c r="TN67" s="74"/>
      <c r="TO67" s="74"/>
      <c r="TP67" s="74"/>
      <c r="TQ67" s="74"/>
      <c r="TR67" s="74"/>
      <c r="TS67" s="74"/>
      <c r="TT67" s="74"/>
      <c r="TU67" s="74"/>
      <c r="TV67" s="74"/>
      <c r="TW67" s="74"/>
      <c r="TX67" s="74"/>
      <c r="TY67" s="74"/>
      <c r="TZ67" s="74"/>
      <c r="UA67" s="74"/>
      <c r="UB67" s="74"/>
      <c r="UC67" s="74"/>
      <c r="UD67" s="74"/>
      <c r="UE67" s="74"/>
      <c r="UF67" s="74"/>
      <c r="UG67" s="74"/>
      <c r="UH67" s="74"/>
      <c r="UI67" s="74"/>
      <c r="UJ67" s="74"/>
      <c r="UK67" s="74"/>
      <c r="UL67" s="74"/>
      <c r="UM67" s="74"/>
      <c r="UN67" s="74"/>
      <c r="UO67" s="74"/>
      <c r="UP67" s="74"/>
      <c r="UQ67" s="74"/>
      <c r="UR67" s="74"/>
      <c r="US67" s="74"/>
      <c r="UT67" s="74"/>
      <c r="UU67" s="74"/>
      <c r="UV67" s="74"/>
      <c r="UW67" s="74"/>
      <c r="UX67" s="74"/>
      <c r="UY67" s="74"/>
      <c r="UZ67" s="74"/>
      <c r="VA67" s="74"/>
      <c r="VB67" s="74"/>
      <c r="VC67" s="74"/>
      <c r="VD67" s="74"/>
      <c r="VE67" s="74"/>
      <c r="VF67" s="74"/>
      <c r="VG67" s="74"/>
      <c r="VH67" s="74"/>
      <c r="VI67" s="74"/>
      <c r="VJ67" s="74"/>
      <c r="VK67" s="74"/>
      <c r="VL67" s="74"/>
      <c r="VM67" s="74"/>
      <c r="VN67" s="74"/>
      <c r="VO67" s="74"/>
      <c r="VP67" s="74"/>
      <c r="VQ67" s="74"/>
      <c r="VR67" s="74"/>
      <c r="VS67" s="74"/>
      <c r="VT67" s="74"/>
      <c r="VU67" s="74"/>
      <c r="VV67" s="74"/>
      <c r="VW67" s="74"/>
      <c r="VX67" s="74"/>
      <c r="VY67" s="74"/>
      <c r="VZ67" s="74"/>
      <c r="WA67" s="74"/>
      <c r="WB67" s="74"/>
      <c r="WC67" s="74"/>
      <c r="WD67" s="74"/>
      <c r="WE67" s="74"/>
      <c r="WF67" s="74"/>
      <c r="WG67" s="74"/>
      <c r="WH67" s="74"/>
      <c r="WI67" s="74"/>
      <c r="WJ67" s="74"/>
      <c r="WK67" s="74"/>
      <c r="WL67" s="74"/>
      <c r="WM67" s="74"/>
      <c r="WN67" s="74"/>
      <c r="WO67" s="74"/>
      <c r="WP67" s="74"/>
      <c r="WQ67" s="74"/>
      <c r="WR67" s="74"/>
      <c r="WS67" s="74"/>
      <c r="WT67" s="74"/>
      <c r="WU67" s="74"/>
      <c r="WV67" s="74"/>
      <c r="WW67" s="74"/>
      <c r="WX67" s="74"/>
      <c r="WY67" s="74"/>
      <c r="WZ67" s="74"/>
      <c r="XA67" s="74"/>
      <c r="XB67" s="74"/>
      <c r="XC67" s="74"/>
      <c r="XD67" s="74"/>
      <c r="XE67" s="74"/>
      <c r="XF67" s="74"/>
      <c r="XG67" s="74"/>
      <c r="XH67" s="74"/>
      <c r="XI67" s="74"/>
      <c r="XJ67" s="74"/>
      <c r="XK67" s="74"/>
      <c r="XL67" s="74"/>
      <c r="XM67" s="74"/>
      <c r="XN67" s="74"/>
      <c r="XO67" s="74"/>
      <c r="XP67" s="74"/>
      <c r="XQ67" s="74"/>
      <c r="XR67" s="74"/>
      <c r="XS67" s="74"/>
      <c r="XT67" s="74"/>
      <c r="XU67" s="74"/>
      <c r="XV67" s="74"/>
      <c r="XW67" s="74"/>
      <c r="XX67" s="74"/>
      <c r="XY67" s="74"/>
      <c r="XZ67" s="74"/>
      <c r="YA67" s="74"/>
      <c r="YB67" s="74"/>
      <c r="YC67" s="74"/>
      <c r="YD67" s="74"/>
      <c r="YE67" s="74"/>
      <c r="YF67" s="74"/>
      <c r="YG67" s="74"/>
      <c r="YH67" s="74"/>
      <c r="YI67" s="74"/>
      <c r="YJ67" s="74"/>
      <c r="YK67" s="74"/>
      <c r="YL67" s="74"/>
      <c r="YM67" s="74"/>
      <c r="YN67" s="74"/>
      <c r="YO67" s="74"/>
      <c r="YP67" s="74"/>
      <c r="YQ67" s="74"/>
      <c r="YR67" s="74"/>
      <c r="YS67" s="74"/>
      <c r="YT67" s="74"/>
      <c r="YU67" s="74"/>
      <c r="YV67" s="74"/>
      <c r="YW67" s="74"/>
      <c r="YX67" s="74"/>
      <c r="YY67" s="74"/>
      <c r="YZ67" s="74"/>
      <c r="ZA67" s="74"/>
      <c r="ZB67" s="74"/>
      <c r="ZC67" s="74"/>
      <c r="ZD67" s="74"/>
      <c r="ZE67" s="74"/>
      <c r="ZF67" s="74"/>
      <c r="ZG67" s="74"/>
      <c r="ZH67" s="74"/>
      <c r="ZI67" s="74"/>
      <c r="ZJ67" s="74"/>
      <c r="ZK67" s="74"/>
      <c r="ZL67" s="74"/>
      <c r="ZM67" s="74"/>
      <c r="ZN67" s="74"/>
      <c r="ZO67" s="74"/>
      <c r="ZP67" s="74"/>
      <c r="ZQ67" s="74"/>
      <c r="ZR67" s="74"/>
      <c r="ZS67" s="74"/>
      <c r="ZT67" s="74"/>
      <c r="ZU67" s="74"/>
      <c r="ZV67" s="74"/>
      <c r="ZW67" s="74"/>
      <c r="ZX67" s="74"/>
      <c r="ZY67" s="74"/>
      <c r="ZZ67" s="74"/>
      <c r="AAA67" s="74"/>
      <c r="AAB67" s="74"/>
      <c r="AAC67" s="74"/>
      <c r="AAD67" s="74"/>
      <c r="AAE67" s="74"/>
      <c r="AAF67" s="74"/>
      <c r="AAG67" s="74"/>
      <c r="AAH67" s="74"/>
      <c r="AAI67" s="74"/>
      <c r="AAJ67" s="74"/>
      <c r="AAK67" s="74"/>
      <c r="AAL67" s="74"/>
      <c r="AAM67" s="74"/>
      <c r="AAN67" s="74"/>
      <c r="AAO67" s="74"/>
      <c r="AAP67" s="74"/>
      <c r="AAQ67" s="74"/>
      <c r="AAR67" s="74"/>
      <c r="AAS67" s="74"/>
      <c r="AAT67" s="74"/>
      <c r="AAU67" s="74"/>
      <c r="AAV67" s="74"/>
      <c r="AAW67" s="74"/>
      <c r="AAX67" s="74"/>
      <c r="AAY67" s="74"/>
      <c r="AAZ67" s="74"/>
      <c r="ABA67" s="74"/>
      <c r="ABB67" s="74"/>
      <c r="ABC67" s="74"/>
      <c r="ABD67" s="74"/>
      <c r="ABE67" s="74"/>
      <c r="ABF67" s="74"/>
      <c r="ABG67" s="74"/>
      <c r="ABH67" s="74"/>
      <c r="ABI67" s="74"/>
    </row>
    <row r="68" spans="1:737" s="41" customFormat="1" ht="15" x14ac:dyDescent="0.25">
      <c r="A68" s="59" t="s">
        <v>85</v>
      </c>
      <c r="B68" s="52"/>
      <c r="C68" s="54" t="s">
        <v>56</v>
      </c>
      <c r="D68" s="54" t="s">
        <v>80</v>
      </c>
      <c r="E68" s="62" t="s">
        <v>14</v>
      </c>
      <c r="F68" s="63">
        <v>4443</v>
      </c>
      <c r="G68" s="152">
        <v>5</v>
      </c>
      <c r="H68" s="152">
        <v>32</v>
      </c>
      <c r="I68" s="153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  <c r="O68" s="152">
        <v>0</v>
      </c>
      <c r="P68" s="152">
        <v>0</v>
      </c>
      <c r="Q68" s="152">
        <v>0</v>
      </c>
      <c r="R68" s="152">
        <v>0</v>
      </c>
      <c r="S68" s="152">
        <v>0</v>
      </c>
      <c r="T68" s="152">
        <v>0</v>
      </c>
      <c r="U68" s="73">
        <f>SUM(I68:T68)</f>
        <v>0</v>
      </c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  <c r="GV68" s="74"/>
      <c r="GW68" s="74"/>
      <c r="GX68" s="74"/>
      <c r="GY68" s="74"/>
      <c r="GZ68" s="74"/>
      <c r="HA68" s="74"/>
      <c r="HB68" s="74"/>
      <c r="HC68" s="74"/>
      <c r="HD68" s="74"/>
      <c r="HE68" s="74"/>
      <c r="HF68" s="74"/>
      <c r="HG68" s="74"/>
      <c r="HH68" s="74"/>
      <c r="HI68" s="74"/>
      <c r="HJ68" s="74"/>
      <c r="HK68" s="74"/>
      <c r="HL68" s="74"/>
      <c r="HM68" s="74"/>
      <c r="HN68" s="74"/>
      <c r="HO68" s="74"/>
      <c r="HP68" s="74"/>
      <c r="HQ68" s="74"/>
      <c r="HR68" s="74"/>
      <c r="HS68" s="74"/>
      <c r="HT68" s="74"/>
      <c r="HU68" s="74"/>
      <c r="HV68" s="74"/>
      <c r="HW68" s="74"/>
      <c r="HX68" s="74"/>
      <c r="HY68" s="74"/>
      <c r="HZ68" s="74"/>
      <c r="IA68" s="74"/>
      <c r="IB68" s="74"/>
      <c r="IC68" s="74"/>
      <c r="ID68" s="74"/>
      <c r="IE68" s="74"/>
      <c r="IF68" s="74"/>
      <c r="IG68" s="74"/>
      <c r="IH68" s="74"/>
      <c r="II68" s="74"/>
      <c r="IJ68" s="74"/>
      <c r="IK68" s="74"/>
      <c r="IL68" s="74"/>
      <c r="IM68" s="74"/>
      <c r="IN68" s="74"/>
      <c r="IO68" s="74"/>
      <c r="IP68" s="74"/>
      <c r="IQ68" s="74"/>
      <c r="IR68" s="74"/>
      <c r="IS68" s="74"/>
      <c r="IT68" s="74"/>
      <c r="IU68" s="74"/>
      <c r="IV68" s="74"/>
      <c r="IW68" s="74"/>
      <c r="IX68" s="74"/>
      <c r="IY68" s="74"/>
      <c r="IZ68" s="74"/>
      <c r="JA68" s="74"/>
      <c r="JB68" s="74"/>
      <c r="JC68" s="74"/>
      <c r="JD68" s="74"/>
      <c r="JE68" s="74"/>
      <c r="JF68" s="74"/>
      <c r="JG68" s="74"/>
      <c r="JH68" s="74"/>
      <c r="JI68" s="74"/>
      <c r="JJ68" s="74"/>
      <c r="JK68" s="74"/>
      <c r="JL68" s="74"/>
      <c r="JM68" s="74"/>
      <c r="JN68" s="74"/>
      <c r="JO68" s="74"/>
      <c r="JP68" s="74"/>
      <c r="JQ68" s="74"/>
      <c r="JR68" s="74"/>
      <c r="JS68" s="74"/>
      <c r="JT68" s="74"/>
      <c r="JU68" s="74"/>
      <c r="JV68" s="74"/>
      <c r="JW68" s="74"/>
      <c r="JX68" s="74"/>
      <c r="JY68" s="74"/>
      <c r="JZ68" s="74"/>
      <c r="KA68" s="74"/>
      <c r="KB68" s="74"/>
      <c r="KC68" s="74"/>
      <c r="KD68" s="74"/>
      <c r="KE68" s="74"/>
      <c r="KF68" s="74"/>
      <c r="KG68" s="74"/>
      <c r="KH68" s="74"/>
      <c r="KI68" s="74"/>
      <c r="KJ68" s="74"/>
      <c r="KK68" s="74"/>
      <c r="KL68" s="74"/>
      <c r="KM68" s="74"/>
      <c r="KN68" s="74"/>
      <c r="KO68" s="74"/>
      <c r="KP68" s="74"/>
      <c r="KQ68" s="74"/>
      <c r="KR68" s="74"/>
      <c r="KS68" s="74"/>
      <c r="KT68" s="74"/>
      <c r="KU68" s="74"/>
      <c r="KV68" s="74"/>
      <c r="KW68" s="74"/>
      <c r="KX68" s="74"/>
      <c r="KY68" s="74"/>
      <c r="KZ68" s="74"/>
      <c r="LA68" s="74"/>
      <c r="LB68" s="74"/>
      <c r="LC68" s="74"/>
      <c r="LD68" s="74"/>
      <c r="LE68" s="74"/>
      <c r="LF68" s="74"/>
      <c r="LG68" s="74"/>
      <c r="LH68" s="74"/>
      <c r="LI68" s="74"/>
      <c r="LJ68" s="74"/>
      <c r="LK68" s="74"/>
      <c r="LL68" s="74"/>
      <c r="LM68" s="74"/>
      <c r="LN68" s="74"/>
      <c r="LO68" s="74"/>
      <c r="LP68" s="74"/>
      <c r="LQ68" s="74"/>
      <c r="LR68" s="74"/>
      <c r="LS68" s="74"/>
      <c r="LT68" s="74"/>
      <c r="LU68" s="74"/>
      <c r="LV68" s="74"/>
      <c r="LW68" s="74"/>
      <c r="LX68" s="74"/>
      <c r="LY68" s="74"/>
      <c r="LZ68" s="74"/>
      <c r="MA68" s="74"/>
      <c r="MB68" s="74"/>
      <c r="MC68" s="74"/>
      <c r="MD68" s="74"/>
      <c r="ME68" s="74"/>
      <c r="MF68" s="74"/>
      <c r="MG68" s="74"/>
      <c r="MH68" s="74"/>
      <c r="MI68" s="74"/>
      <c r="MJ68" s="74"/>
      <c r="MK68" s="74"/>
      <c r="ML68" s="74"/>
      <c r="MM68" s="74"/>
      <c r="MN68" s="74"/>
      <c r="MO68" s="74"/>
      <c r="MP68" s="74"/>
      <c r="MQ68" s="74"/>
      <c r="MR68" s="74"/>
      <c r="MS68" s="74"/>
      <c r="MT68" s="74"/>
      <c r="MU68" s="74"/>
      <c r="MV68" s="74"/>
      <c r="MW68" s="74"/>
      <c r="MX68" s="74"/>
      <c r="MY68" s="74"/>
      <c r="MZ68" s="74"/>
      <c r="NA68" s="74"/>
      <c r="NB68" s="74"/>
      <c r="NC68" s="74"/>
      <c r="ND68" s="74"/>
      <c r="NE68" s="74"/>
      <c r="NF68" s="74"/>
      <c r="NG68" s="74"/>
      <c r="NH68" s="74"/>
      <c r="NI68" s="74"/>
      <c r="NJ68" s="74"/>
      <c r="NK68" s="74"/>
      <c r="NL68" s="74"/>
      <c r="NM68" s="74"/>
      <c r="NN68" s="74"/>
      <c r="NO68" s="74"/>
      <c r="NP68" s="74"/>
      <c r="NQ68" s="74"/>
      <c r="NR68" s="74"/>
      <c r="NS68" s="74"/>
      <c r="NT68" s="74"/>
      <c r="NU68" s="74"/>
      <c r="NV68" s="74"/>
      <c r="NW68" s="74"/>
      <c r="NX68" s="74"/>
      <c r="NY68" s="74"/>
      <c r="NZ68" s="74"/>
      <c r="OA68" s="74"/>
      <c r="OB68" s="74"/>
      <c r="OC68" s="74"/>
      <c r="OD68" s="74"/>
      <c r="OE68" s="74"/>
      <c r="OF68" s="74"/>
      <c r="OG68" s="74"/>
      <c r="OH68" s="74"/>
      <c r="OI68" s="74"/>
      <c r="OJ68" s="74"/>
      <c r="OK68" s="74"/>
      <c r="OL68" s="74"/>
      <c r="OM68" s="74"/>
      <c r="ON68" s="74"/>
      <c r="OO68" s="74"/>
      <c r="OP68" s="74"/>
      <c r="OQ68" s="74"/>
      <c r="OR68" s="74"/>
      <c r="OS68" s="74"/>
      <c r="OT68" s="74"/>
      <c r="OU68" s="74"/>
      <c r="OV68" s="74"/>
      <c r="OW68" s="74"/>
      <c r="OX68" s="74"/>
      <c r="OY68" s="74"/>
      <c r="OZ68" s="74"/>
      <c r="PA68" s="74"/>
      <c r="PB68" s="74"/>
      <c r="PC68" s="74"/>
      <c r="PD68" s="74"/>
      <c r="PE68" s="74"/>
      <c r="PF68" s="74"/>
      <c r="PG68" s="74"/>
      <c r="PH68" s="74"/>
      <c r="PI68" s="74"/>
      <c r="PJ68" s="74"/>
      <c r="PK68" s="74"/>
      <c r="PL68" s="74"/>
      <c r="PM68" s="74"/>
      <c r="PN68" s="74"/>
      <c r="PO68" s="74"/>
      <c r="PP68" s="74"/>
      <c r="PQ68" s="74"/>
      <c r="PR68" s="74"/>
      <c r="PS68" s="74"/>
      <c r="PT68" s="74"/>
      <c r="PU68" s="74"/>
      <c r="PV68" s="74"/>
      <c r="PW68" s="74"/>
      <c r="PX68" s="74"/>
      <c r="PY68" s="74"/>
      <c r="PZ68" s="74"/>
      <c r="QA68" s="74"/>
      <c r="QB68" s="74"/>
      <c r="QC68" s="74"/>
      <c r="QD68" s="74"/>
      <c r="QE68" s="74"/>
      <c r="QF68" s="74"/>
      <c r="QG68" s="74"/>
      <c r="QH68" s="74"/>
      <c r="QI68" s="74"/>
      <c r="QJ68" s="74"/>
      <c r="QK68" s="74"/>
      <c r="QL68" s="74"/>
      <c r="QM68" s="74"/>
      <c r="QN68" s="74"/>
      <c r="QO68" s="74"/>
      <c r="QP68" s="74"/>
      <c r="QQ68" s="74"/>
      <c r="QR68" s="74"/>
      <c r="QS68" s="74"/>
      <c r="QT68" s="74"/>
      <c r="QU68" s="74"/>
      <c r="QV68" s="74"/>
      <c r="QW68" s="74"/>
      <c r="QX68" s="74"/>
      <c r="QY68" s="74"/>
      <c r="QZ68" s="74"/>
      <c r="RA68" s="74"/>
      <c r="RB68" s="74"/>
      <c r="RC68" s="74"/>
      <c r="RD68" s="74"/>
      <c r="RE68" s="74"/>
      <c r="RF68" s="74"/>
      <c r="RG68" s="74"/>
      <c r="RH68" s="74"/>
      <c r="RI68" s="74"/>
      <c r="RJ68" s="74"/>
      <c r="RK68" s="74"/>
      <c r="RL68" s="74"/>
      <c r="RM68" s="74"/>
      <c r="RN68" s="74"/>
      <c r="RO68" s="74"/>
      <c r="RP68" s="74"/>
      <c r="RQ68" s="74"/>
      <c r="RR68" s="74"/>
      <c r="RS68" s="74"/>
      <c r="RT68" s="74"/>
      <c r="RU68" s="74"/>
      <c r="RV68" s="74"/>
      <c r="RW68" s="74"/>
      <c r="RX68" s="74"/>
      <c r="RY68" s="74"/>
      <c r="RZ68" s="74"/>
      <c r="SA68" s="74"/>
      <c r="SB68" s="74"/>
      <c r="SC68" s="74"/>
      <c r="SD68" s="74"/>
      <c r="SE68" s="74"/>
      <c r="SF68" s="74"/>
      <c r="SG68" s="74"/>
      <c r="SH68" s="74"/>
      <c r="SI68" s="74"/>
      <c r="SJ68" s="74"/>
      <c r="SK68" s="74"/>
      <c r="SL68" s="74"/>
      <c r="SM68" s="74"/>
      <c r="SN68" s="74"/>
      <c r="SO68" s="74"/>
      <c r="SP68" s="74"/>
      <c r="SQ68" s="74"/>
      <c r="SR68" s="74"/>
      <c r="SS68" s="74"/>
      <c r="ST68" s="74"/>
      <c r="SU68" s="74"/>
      <c r="SV68" s="74"/>
      <c r="SW68" s="74"/>
      <c r="SX68" s="74"/>
      <c r="SY68" s="74"/>
      <c r="SZ68" s="74"/>
      <c r="TA68" s="74"/>
      <c r="TB68" s="74"/>
      <c r="TC68" s="74"/>
      <c r="TD68" s="74"/>
      <c r="TE68" s="74"/>
      <c r="TF68" s="74"/>
      <c r="TG68" s="74"/>
      <c r="TH68" s="74"/>
      <c r="TI68" s="74"/>
      <c r="TJ68" s="74"/>
      <c r="TK68" s="74"/>
      <c r="TL68" s="74"/>
      <c r="TM68" s="74"/>
      <c r="TN68" s="74"/>
      <c r="TO68" s="74"/>
      <c r="TP68" s="74"/>
      <c r="TQ68" s="74"/>
      <c r="TR68" s="74"/>
      <c r="TS68" s="74"/>
      <c r="TT68" s="74"/>
      <c r="TU68" s="74"/>
      <c r="TV68" s="74"/>
      <c r="TW68" s="74"/>
      <c r="TX68" s="74"/>
      <c r="TY68" s="74"/>
      <c r="TZ68" s="74"/>
      <c r="UA68" s="74"/>
      <c r="UB68" s="74"/>
      <c r="UC68" s="74"/>
      <c r="UD68" s="74"/>
      <c r="UE68" s="74"/>
      <c r="UF68" s="74"/>
      <c r="UG68" s="74"/>
      <c r="UH68" s="74"/>
      <c r="UI68" s="74"/>
      <c r="UJ68" s="74"/>
      <c r="UK68" s="74"/>
      <c r="UL68" s="74"/>
      <c r="UM68" s="74"/>
      <c r="UN68" s="74"/>
      <c r="UO68" s="74"/>
      <c r="UP68" s="74"/>
      <c r="UQ68" s="74"/>
      <c r="UR68" s="74"/>
      <c r="US68" s="74"/>
      <c r="UT68" s="74"/>
      <c r="UU68" s="74"/>
      <c r="UV68" s="74"/>
      <c r="UW68" s="74"/>
      <c r="UX68" s="74"/>
      <c r="UY68" s="74"/>
      <c r="UZ68" s="74"/>
      <c r="VA68" s="74"/>
      <c r="VB68" s="74"/>
      <c r="VC68" s="74"/>
      <c r="VD68" s="74"/>
      <c r="VE68" s="74"/>
      <c r="VF68" s="74"/>
      <c r="VG68" s="74"/>
      <c r="VH68" s="74"/>
      <c r="VI68" s="74"/>
      <c r="VJ68" s="74"/>
      <c r="VK68" s="74"/>
      <c r="VL68" s="74"/>
      <c r="VM68" s="74"/>
      <c r="VN68" s="74"/>
      <c r="VO68" s="74"/>
      <c r="VP68" s="74"/>
      <c r="VQ68" s="74"/>
      <c r="VR68" s="74"/>
      <c r="VS68" s="74"/>
      <c r="VT68" s="74"/>
      <c r="VU68" s="74"/>
      <c r="VV68" s="74"/>
      <c r="VW68" s="74"/>
      <c r="VX68" s="74"/>
      <c r="VY68" s="74"/>
      <c r="VZ68" s="74"/>
      <c r="WA68" s="74"/>
      <c r="WB68" s="74"/>
      <c r="WC68" s="74"/>
      <c r="WD68" s="74"/>
      <c r="WE68" s="74"/>
      <c r="WF68" s="74"/>
      <c r="WG68" s="74"/>
      <c r="WH68" s="74"/>
      <c r="WI68" s="74"/>
      <c r="WJ68" s="74"/>
      <c r="WK68" s="74"/>
      <c r="WL68" s="74"/>
      <c r="WM68" s="74"/>
      <c r="WN68" s="74"/>
      <c r="WO68" s="74"/>
      <c r="WP68" s="74"/>
      <c r="WQ68" s="74"/>
      <c r="WR68" s="74"/>
      <c r="WS68" s="74"/>
      <c r="WT68" s="74"/>
      <c r="WU68" s="74"/>
      <c r="WV68" s="74"/>
      <c r="WW68" s="74"/>
      <c r="WX68" s="74"/>
      <c r="WY68" s="74"/>
      <c r="WZ68" s="74"/>
      <c r="XA68" s="74"/>
      <c r="XB68" s="74"/>
      <c r="XC68" s="74"/>
      <c r="XD68" s="74"/>
      <c r="XE68" s="74"/>
      <c r="XF68" s="74"/>
      <c r="XG68" s="74"/>
      <c r="XH68" s="74"/>
      <c r="XI68" s="74"/>
      <c r="XJ68" s="74"/>
      <c r="XK68" s="74"/>
      <c r="XL68" s="74"/>
      <c r="XM68" s="74"/>
      <c r="XN68" s="74"/>
      <c r="XO68" s="74"/>
      <c r="XP68" s="74"/>
      <c r="XQ68" s="74"/>
      <c r="XR68" s="74"/>
      <c r="XS68" s="74"/>
      <c r="XT68" s="74"/>
      <c r="XU68" s="74"/>
      <c r="XV68" s="74"/>
      <c r="XW68" s="74"/>
      <c r="XX68" s="74"/>
      <c r="XY68" s="74"/>
      <c r="XZ68" s="74"/>
      <c r="YA68" s="74"/>
      <c r="YB68" s="74"/>
      <c r="YC68" s="74"/>
      <c r="YD68" s="74"/>
      <c r="YE68" s="74"/>
      <c r="YF68" s="74"/>
      <c r="YG68" s="74"/>
      <c r="YH68" s="74"/>
      <c r="YI68" s="74"/>
      <c r="YJ68" s="74"/>
      <c r="YK68" s="74"/>
      <c r="YL68" s="74"/>
      <c r="YM68" s="74"/>
      <c r="YN68" s="74"/>
      <c r="YO68" s="74"/>
      <c r="YP68" s="74"/>
      <c r="YQ68" s="74"/>
      <c r="YR68" s="74"/>
      <c r="YS68" s="74"/>
      <c r="YT68" s="74"/>
      <c r="YU68" s="74"/>
      <c r="YV68" s="74"/>
      <c r="YW68" s="74"/>
      <c r="YX68" s="74"/>
      <c r="YY68" s="74"/>
      <c r="YZ68" s="74"/>
      <c r="ZA68" s="74"/>
      <c r="ZB68" s="74"/>
      <c r="ZC68" s="74"/>
      <c r="ZD68" s="74"/>
      <c r="ZE68" s="74"/>
      <c r="ZF68" s="74"/>
      <c r="ZG68" s="74"/>
      <c r="ZH68" s="74"/>
      <c r="ZI68" s="74"/>
      <c r="ZJ68" s="74"/>
      <c r="ZK68" s="74"/>
      <c r="ZL68" s="74"/>
      <c r="ZM68" s="74"/>
      <c r="ZN68" s="74"/>
      <c r="ZO68" s="74"/>
      <c r="ZP68" s="74"/>
      <c r="ZQ68" s="74"/>
      <c r="ZR68" s="74"/>
      <c r="ZS68" s="74"/>
      <c r="ZT68" s="74"/>
      <c r="ZU68" s="74"/>
      <c r="ZV68" s="74"/>
      <c r="ZW68" s="74"/>
      <c r="ZX68" s="74"/>
      <c r="ZY68" s="74"/>
      <c r="ZZ68" s="74"/>
      <c r="AAA68" s="74"/>
      <c r="AAB68" s="74"/>
      <c r="AAC68" s="74"/>
      <c r="AAD68" s="74"/>
      <c r="AAE68" s="74"/>
      <c r="AAF68" s="74"/>
      <c r="AAG68" s="74"/>
      <c r="AAH68" s="74"/>
      <c r="AAI68" s="74"/>
      <c r="AAJ68" s="74"/>
      <c r="AAK68" s="74"/>
      <c r="AAL68" s="74"/>
      <c r="AAM68" s="74"/>
      <c r="AAN68" s="74"/>
      <c r="AAO68" s="74"/>
      <c r="AAP68" s="74"/>
      <c r="AAQ68" s="74"/>
      <c r="AAR68" s="74"/>
      <c r="AAS68" s="74"/>
      <c r="AAT68" s="74"/>
      <c r="AAU68" s="74"/>
      <c r="AAV68" s="74"/>
      <c r="AAW68" s="74"/>
      <c r="AAX68" s="74"/>
      <c r="AAY68" s="74"/>
      <c r="AAZ68" s="74"/>
      <c r="ABA68" s="74"/>
      <c r="ABB68" s="74"/>
      <c r="ABC68" s="74"/>
      <c r="ABD68" s="74"/>
      <c r="ABE68" s="74"/>
      <c r="ABF68" s="74"/>
      <c r="ABG68" s="74"/>
      <c r="ABH68" s="74"/>
      <c r="ABI68" s="74"/>
    </row>
    <row r="69" spans="1:737" s="41" customFormat="1" ht="28.5" x14ac:dyDescent="0.25">
      <c r="A69" s="59" t="s">
        <v>86</v>
      </c>
      <c r="B69" s="52"/>
      <c r="C69" s="54" t="s">
        <v>56</v>
      </c>
      <c r="D69" s="54" t="s">
        <v>80</v>
      </c>
      <c r="E69" s="62" t="s">
        <v>14</v>
      </c>
      <c r="F69" s="71">
        <v>1125</v>
      </c>
      <c r="G69" s="152">
        <v>0</v>
      </c>
      <c r="H69" s="152">
        <v>50</v>
      </c>
      <c r="I69" s="153">
        <v>0</v>
      </c>
      <c r="J69" s="152">
        <v>0</v>
      </c>
      <c r="K69" s="152">
        <v>0</v>
      </c>
      <c r="L69" s="152">
        <v>0</v>
      </c>
      <c r="M69" s="152">
        <v>0</v>
      </c>
      <c r="N69" s="152">
        <v>0</v>
      </c>
      <c r="O69" s="152">
        <v>0</v>
      </c>
      <c r="P69" s="152">
        <v>0</v>
      </c>
      <c r="Q69" s="152">
        <v>0</v>
      </c>
      <c r="R69" s="152">
        <v>0</v>
      </c>
      <c r="S69" s="152">
        <v>0</v>
      </c>
      <c r="T69" s="152">
        <v>0</v>
      </c>
      <c r="U69" s="73">
        <f t="shared" ref="U69:U71" si="11">SUM(I69:T69)</f>
        <v>0</v>
      </c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M69" s="74"/>
      <c r="GN69" s="74"/>
      <c r="GO69" s="74"/>
      <c r="GP69" s="74"/>
      <c r="GQ69" s="74"/>
      <c r="GR69" s="74"/>
      <c r="GS69" s="74"/>
      <c r="GT69" s="74"/>
      <c r="GU69" s="74"/>
      <c r="GV69" s="74"/>
      <c r="GW69" s="74"/>
      <c r="GX69" s="74"/>
      <c r="GY69" s="74"/>
      <c r="GZ69" s="74"/>
      <c r="HA69" s="74"/>
      <c r="HB69" s="74"/>
      <c r="HC69" s="74"/>
      <c r="HD69" s="74"/>
      <c r="HE69" s="74"/>
      <c r="HF69" s="74"/>
      <c r="HG69" s="74"/>
      <c r="HH69" s="74"/>
      <c r="HI69" s="74"/>
      <c r="HJ69" s="74"/>
      <c r="HK69" s="74"/>
      <c r="HL69" s="74"/>
      <c r="HM69" s="74"/>
      <c r="HN69" s="74"/>
      <c r="HO69" s="74"/>
      <c r="HP69" s="74"/>
      <c r="HQ69" s="74"/>
      <c r="HR69" s="74"/>
      <c r="HS69" s="74"/>
      <c r="HT69" s="74"/>
      <c r="HU69" s="74"/>
      <c r="HV69" s="74"/>
      <c r="HW69" s="74"/>
      <c r="HX69" s="74"/>
      <c r="HY69" s="74"/>
      <c r="HZ69" s="74"/>
      <c r="IA69" s="74"/>
      <c r="IB69" s="74"/>
      <c r="IC69" s="74"/>
      <c r="ID69" s="74"/>
      <c r="IE69" s="74"/>
      <c r="IF69" s="74"/>
      <c r="IG69" s="74"/>
      <c r="IH69" s="74"/>
      <c r="II69" s="74"/>
      <c r="IJ69" s="74"/>
      <c r="IK69" s="74"/>
      <c r="IL69" s="74"/>
      <c r="IM69" s="74"/>
      <c r="IN69" s="74"/>
      <c r="IO69" s="74"/>
      <c r="IP69" s="74"/>
      <c r="IQ69" s="74"/>
      <c r="IR69" s="74"/>
      <c r="IS69" s="74"/>
      <c r="IT69" s="74"/>
      <c r="IU69" s="74"/>
      <c r="IV69" s="74"/>
      <c r="IW69" s="74"/>
      <c r="IX69" s="74"/>
      <c r="IY69" s="74"/>
      <c r="IZ69" s="74"/>
      <c r="JA69" s="74"/>
      <c r="JB69" s="74"/>
      <c r="JC69" s="74"/>
      <c r="JD69" s="74"/>
      <c r="JE69" s="74"/>
      <c r="JF69" s="74"/>
      <c r="JG69" s="74"/>
      <c r="JH69" s="74"/>
      <c r="JI69" s="74"/>
      <c r="JJ69" s="74"/>
      <c r="JK69" s="74"/>
      <c r="JL69" s="74"/>
      <c r="JM69" s="74"/>
      <c r="JN69" s="74"/>
      <c r="JO69" s="74"/>
      <c r="JP69" s="74"/>
      <c r="JQ69" s="74"/>
      <c r="JR69" s="74"/>
      <c r="JS69" s="74"/>
      <c r="JT69" s="74"/>
      <c r="JU69" s="74"/>
      <c r="JV69" s="74"/>
      <c r="JW69" s="74"/>
      <c r="JX69" s="74"/>
      <c r="JY69" s="74"/>
      <c r="JZ69" s="74"/>
      <c r="KA69" s="74"/>
      <c r="KB69" s="74"/>
      <c r="KC69" s="74"/>
      <c r="KD69" s="74"/>
      <c r="KE69" s="74"/>
      <c r="KF69" s="74"/>
      <c r="KG69" s="74"/>
      <c r="KH69" s="74"/>
      <c r="KI69" s="74"/>
      <c r="KJ69" s="74"/>
      <c r="KK69" s="74"/>
      <c r="KL69" s="74"/>
      <c r="KM69" s="74"/>
      <c r="KN69" s="74"/>
      <c r="KO69" s="74"/>
      <c r="KP69" s="74"/>
      <c r="KQ69" s="74"/>
      <c r="KR69" s="74"/>
      <c r="KS69" s="74"/>
      <c r="KT69" s="74"/>
      <c r="KU69" s="74"/>
      <c r="KV69" s="74"/>
      <c r="KW69" s="74"/>
      <c r="KX69" s="74"/>
      <c r="KY69" s="74"/>
      <c r="KZ69" s="74"/>
      <c r="LA69" s="74"/>
      <c r="LB69" s="74"/>
      <c r="LC69" s="74"/>
      <c r="LD69" s="74"/>
      <c r="LE69" s="74"/>
      <c r="LF69" s="74"/>
      <c r="LG69" s="74"/>
      <c r="LH69" s="74"/>
      <c r="LI69" s="74"/>
      <c r="LJ69" s="74"/>
      <c r="LK69" s="74"/>
      <c r="LL69" s="74"/>
      <c r="LM69" s="74"/>
      <c r="LN69" s="74"/>
      <c r="LO69" s="74"/>
      <c r="LP69" s="74"/>
      <c r="LQ69" s="74"/>
      <c r="LR69" s="74"/>
      <c r="LS69" s="74"/>
      <c r="LT69" s="74"/>
      <c r="LU69" s="74"/>
      <c r="LV69" s="74"/>
      <c r="LW69" s="74"/>
      <c r="LX69" s="74"/>
      <c r="LY69" s="74"/>
      <c r="LZ69" s="74"/>
      <c r="MA69" s="74"/>
      <c r="MB69" s="74"/>
      <c r="MC69" s="74"/>
      <c r="MD69" s="74"/>
      <c r="ME69" s="74"/>
      <c r="MF69" s="74"/>
      <c r="MG69" s="74"/>
      <c r="MH69" s="74"/>
      <c r="MI69" s="74"/>
      <c r="MJ69" s="74"/>
      <c r="MK69" s="74"/>
      <c r="ML69" s="74"/>
      <c r="MM69" s="74"/>
      <c r="MN69" s="74"/>
      <c r="MO69" s="74"/>
      <c r="MP69" s="74"/>
      <c r="MQ69" s="74"/>
      <c r="MR69" s="74"/>
      <c r="MS69" s="74"/>
      <c r="MT69" s="74"/>
      <c r="MU69" s="74"/>
      <c r="MV69" s="74"/>
      <c r="MW69" s="74"/>
      <c r="MX69" s="74"/>
      <c r="MY69" s="74"/>
      <c r="MZ69" s="74"/>
      <c r="NA69" s="74"/>
      <c r="NB69" s="74"/>
      <c r="NC69" s="74"/>
      <c r="ND69" s="74"/>
      <c r="NE69" s="74"/>
      <c r="NF69" s="74"/>
      <c r="NG69" s="74"/>
      <c r="NH69" s="74"/>
      <c r="NI69" s="74"/>
      <c r="NJ69" s="74"/>
      <c r="NK69" s="74"/>
      <c r="NL69" s="74"/>
      <c r="NM69" s="74"/>
      <c r="NN69" s="74"/>
      <c r="NO69" s="74"/>
      <c r="NP69" s="74"/>
      <c r="NQ69" s="74"/>
      <c r="NR69" s="74"/>
      <c r="NS69" s="74"/>
      <c r="NT69" s="74"/>
      <c r="NU69" s="74"/>
      <c r="NV69" s="74"/>
      <c r="NW69" s="74"/>
      <c r="NX69" s="74"/>
      <c r="NY69" s="74"/>
      <c r="NZ69" s="74"/>
      <c r="OA69" s="74"/>
      <c r="OB69" s="74"/>
      <c r="OC69" s="74"/>
      <c r="OD69" s="74"/>
      <c r="OE69" s="74"/>
      <c r="OF69" s="74"/>
      <c r="OG69" s="74"/>
      <c r="OH69" s="74"/>
      <c r="OI69" s="74"/>
      <c r="OJ69" s="74"/>
      <c r="OK69" s="74"/>
      <c r="OL69" s="74"/>
      <c r="OM69" s="74"/>
      <c r="ON69" s="74"/>
      <c r="OO69" s="74"/>
      <c r="OP69" s="74"/>
      <c r="OQ69" s="74"/>
      <c r="OR69" s="74"/>
      <c r="OS69" s="74"/>
      <c r="OT69" s="74"/>
      <c r="OU69" s="74"/>
      <c r="OV69" s="74"/>
      <c r="OW69" s="74"/>
      <c r="OX69" s="74"/>
      <c r="OY69" s="74"/>
      <c r="OZ69" s="74"/>
      <c r="PA69" s="74"/>
      <c r="PB69" s="74"/>
      <c r="PC69" s="74"/>
      <c r="PD69" s="74"/>
      <c r="PE69" s="74"/>
      <c r="PF69" s="74"/>
      <c r="PG69" s="74"/>
      <c r="PH69" s="74"/>
      <c r="PI69" s="74"/>
      <c r="PJ69" s="74"/>
      <c r="PK69" s="74"/>
      <c r="PL69" s="74"/>
      <c r="PM69" s="74"/>
      <c r="PN69" s="74"/>
      <c r="PO69" s="74"/>
      <c r="PP69" s="74"/>
      <c r="PQ69" s="74"/>
      <c r="PR69" s="74"/>
      <c r="PS69" s="74"/>
      <c r="PT69" s="74"/>
      <c r="PU69" s="74"/>
      <c r="PV69" s="74"/>
      <c r="PW69" s="74"/>
      <c r="PX69" s="74"/>
      <c r="PY69" s="74"/>
      <c r="PZ69" s="74"/>
      <c r="QA69" s="74"/>
      <c r="QB69" s="74"/>
      <c r="QC69" s="74"/>
      <c r="QD69" s="74"/>
      <c r="QE69" s="74"/>
      <c r="QF69" s="74"/>
      <c r="QG69" s="74"/>
      <c r="QH69" s="74"/>
      <c r="QI69" s="74"/>
      <c r="QJ69" s="74"/>
      <c r="QK69" s="74"/>
      <c r="QL69" s="74"/>
      <c r="QM69" s="74"/>
      <c r="QN69" s="74"/>
      <c r="QO69" s="74"/>
      <c r="QP69" s="74"/>
      <c r="QQ69" s="74"/>
      <c r="QR69" s="74"/>
      <c r="QS69" s="74"/>
      <c r="QT69" s="74"/>
      <c r="QU69" s="74"/>
      <c r="QV69" s="74"/>
      <c r="QW69" s="74"/>
      <c r="QX69" s="74"/>
      <c r="QY69" s="74"/>
      <c r="QZ69" s="74"/>
      <c r="RA69" s="74"/>
      <c r="RB69" s="74"/>
      <c r="RC69" s="74"/>
      <c r="RD69" s="74"/>
      <c r="RE69" s="74"/>
      <c r="RF69" s="74"/>
      <c r="RG69" s="74"/>
      <c r="RH69" s="74"/>
      <c r="RI69" s="74"/>
      <c r="RJ69" s="74"/>
      <c r="RK69" s="74"/>
      <c r="RL69" s="74"/>
      <c r="RM69" s="74"/>
      <c r="RN69" s="74"/>
      <c r="RO69" s="74"/>
      <c r="RP69" s="74"/>
      <c r="RQ69" s="74"/>
      <c r="RR69" s="74"/>
      <c r="RS69" s="74"/>
      <c r="RT69" s="74"/>
      <c r="RU69" s="74"/>
      <c r="RV69" s="74"/>
      <c r="RW69" s="74"/>
      <c r="RX69" s="74"/>
      <c r="RY69" s="74"/>
      <c r="RZ69" s="74"/>
      <c r="SA69" s="74"/>
      <c r="SB69" s="74"/>
      <c r="SC69" s="74"/>
      <c r="SD69" s="74"/>
      <c r="SE69" s="74"/>
      <c r="SF69" s="74"/>
      <c r="SG69" s="74"/>
      <c r="SH69" s="74"/>
      <c r="SI69" s="74"/>
      <c r="SJ69" s="74"/>
      <c r="SK69" s="74"/>
      <c r="SL69" s="74"/>
      <c r="SM69" s="74"/>
      <c r="SN69" s="74"/>
      <c r="SO69" s="74"/>
      <c r="SP69" s="74"/>
      <c r="SQ69" s="74"/>
      <c r="SR69" s="74"/>
      <c r="SS69" s="74"/>
      <c r="ST69" s="74"/>
      <c r="SU69" s="74"/>
      <c r="SV69" s="74"/>
      <c r="SW69" s="74"/>
      <c r="SX69" s="74"/>
      <c r="SY69" s="74"/>
      <c r="SZ69" s="74"/>
      <c r="TA69" s="74"/>
      <c r="TB69" s="74"/>
      <c r="TC69" s="74"/>
      <c r="TD69" s="74"/>
      <c r="TE69" s="74"/>
      <c r="TF69" s="74"/>
      <c r="TG69" s="74"/>
      <c r="TH69" s="74"/>
      <c r="TI69" s="74"/>
      <c r="TJ69" s="74"/>
      <c r="TK69" s="74"/>
      <c r="TL69" s="74"/>
      <c r="TM69" s="74"/>
      <c r="TN69" s="74"/>
      <c r="TO69" s="74"/>
      <c r="TP69" s="74"/>
      <c r="TQ69" s="74"/>
      <c r="TR69" s="74"/>
      <c r="TS69" s="74"/>
      <c r="TT69" s="74"/>
      <c r="TU69" s="74"/>
      <c r="TV69" s="74"/>
      <c r="TW69" s="74"/>
      <c r="TX69" s="74"/>
      <c r="TY69" s="74"/>
      <c r="TZ69" s="74"/>
      <c r="UA69" s="74"/>
      <c r="UB69" s="74"/>
      <c r="UC69" s="74"/>
      <c r="UD69" s="74"/>
      <c r="UE69" s="74"/>
      <c r="UF69" s="74"/>
      <c r="UG69" s="74"/>
      <c r="UH69" s="74"/>
      <c r="UI69" s="74"/>
      <c r="UJ69" s="74"/>
      <c r="UK69" s="74"/>
      <c r="UL69" s="74"/>
      <c r="UM69" s="74"/>
      <c r="UN69" s="74"/>
      <c r="UO69" s="74"/>
      <c r="UP69" s="74"/>
      <c r="UQ69" s="74"/>
      <c r="UR69" s="74"/>
      <c r="US69" s="74"/>
      <c r="UT69" s="74"/>
      <c r="UU69" s="74"/>
      <c r="UV69" s="74"/>
      <c r="UW69" s="74"/>
      <c r="UX69" s="74"/>
      <c r="UY69" s="74"/>
      <c r="UZ69" s="74"/>
      <c r="VA69" s="74"/>
      <c r="VB69" s="74"/>
      <c r="VC69" s="74"/>
      <c r="VD69" s="74"/>
      <c r="VE69" s="74"/>
      <c r="VF69" s="74"/>
      <c r="VG69" s="74"/>
      <c r="VH69" s="74"/>
      <c r="VI69" s="74"/>
      <c r="VJ69" s="74"/>
      <c r="VK69" s="74"/>
      <c r="VL69" s="74"/>
      <c r="VM69" s="74"/>
      <c r="VN69" s="74"/>
      <c r="VO69" s="74"/>
      <c r="VP69" s="74"/>
      <c r="VQ69" s="74"/>
      <c r="VR69" s="74"/>
      <c r="VS69" s="74"/>
      <c r="VT69" s="74"/>
      <c r="VU69" s="74"/>
      <c r="VV69" s="74"/>
      <c r="VW69" s="74"/>
      <c r="VX69" s="74"/>
      <c r="VY69" s="74"/>
      <c r="VZ69" s="74"/>
      <c r="WA69" s="74"/>
      <c r="WB69" s="74"/>
      <c r="WC69" s="74"/>
      <c r="WD69" s="74"/>
      <c r="WE69" s="74"/>
      <c r="WF69" s="74"/>
      <c r="WG69" s="74"/>
      <c r="WH69" s="74"/>
      <c r="WI69" s="74"/>
      <c r="WJ69" s="74"/>
      <c r="WK69" s="74"/>
      <c r="WL69" s="74"/>
      <c r="WM69" s="74"/>
      <c r="WN69" s="74"/>
      <c r="WO69" s="74"/>
      <c r="WP69" s="74"/>
      <c r="WQ69" s="74"/>
      <c r="WR69" s="74"/>
      <c r="WS69" s="74"/>
      <c r="WT69" s="74"/>
      <c r="WU69" s="74"/>
      <c r="WV69" s="74"/>
      <c r="WW69" s="74"/>
      <c r="WX69" s="74"/>
      <c r="WY69" s="74"/>
      <c r="WZ69" s="74"/>
      <c r="XA69" s="74"/>
      <c r="XB69" s="74"/>
      <c r="XC69" s="74"/>
      <c r="XD69" s="74"/>
      <c r="XE69" s="74"/>
      <c r="XF69" s="74"/>
      <c r="XG69" s="74"/>
      <c r="XH69" s="74"/>
      <c r="XI69" s="74"/>
      <c r="XJ69" s="74"/>
      <c r="XK69" s="74"/>
      <c r="XL69" s="74"/>
      <c r="XM69" s="74"/>
      <c r="XN69" s="74"/>
      <c r="XO69" s="74"/>
      <c r="XP69" s="74"/>
      <c r="XQ69" s="74"/>
      <c r="XR69" s="74"/>
      <c r="XS69" s="74"/>
      <c r="XT69" s="74"/>
      <c r="XU69" s="74"/>
      <c r="XV69" s="74"/>
      <c r="XW69" s="74"/>
      <c r="XX69" s="74"/>
      <c r="XY69" s="74"/>
      <c r="XZ69" s="74"/>
      <c r="YA69" s="74"/>
      <c r="YB69" s="74"/>
      <c r="YC69" s="74"/>
      <c r="YD69" s="74"/>
      <c r="YE69" s="74"/>
      <c r="YF69" s="74"/>
      <c r="YG69" s="74"/>
      <c r="YH69" s="74"/>
      <c r="YI69" s="74"/>
      <c r="YJ69" s="74"/>
      <c r="YK69" s="74"/>
      <c r="YL69" s="74"/>
      <c r="YM69" s="74"/>
      <c r="YN69" s="74"/>
      <c r="YO69" s="74"/>
      <c r="YP69" s="74"/>
      <c r="YQ69" s="74"/>
      <c r="YR69" s="74"/>
      <c r="YS69" s="74"/>
      <c r="YT69" s="74"/>
      <c r="YU69" s="74"/>
      <c r="YV69" s="74"/>
      <c r="YW69" s="74"/>
      <c r="YX69" s="74"/>
      <c r="YY69" s="74"/>
      <c r="YZ69" s="74"/>
      <c r="ZA69" s="74"/>
      <c r="ZB69" s="74"/>
      <c r="ZC69" s="74"/>
      <c r="ZD69" s="74"/>
      <c r="ZE69" s="74"/>
      <c r="ZF69" s="74"/>
      <c r="ZG69" s="74"/>
      <c r="ZH69" s="74"/>
      <c r="ZI69" s="74"/>
      <c r="ZJ69" s="74"/>
      <c r="ZK69" s="74"/>
      <c r="ZL69" s="74"/>
      <c r="ZM69" s="74"/>
      <c r="ZN69" s="74"/>
      <c r="ZO69" s="74"/>
      <c r="ZP69" s="74"/>
      <c r="ZQ69" s="74"/>
      <c r="ZR69" s="74"/>
      <c r="ZS69" s="74"/>
      <c r="ZT69" s="74"/>
      <c r="ZU69" s="74"/>
      <c r="ZV69" s="74"/>
      <c r="ZW69" s="74"/>
      <c r="ZX69" s="74"/>
      <c r="ZY69" s="74"/>
      <c r="ZZ69" s="74"/>
      <c r="AAA69" s="74"/>
      <c r="AAB69" s="74"/>
      <c r="AAC69" s="74"/>
      <c r="AAD69" s="74"/>
      <c r="AAE69" s="74"/>
      <c r="AAF69" s="74"/>
      <c r="AAG69" s="74"/>
      <c r="AAH69" s="74"/>
      <c r="AAI69" s="74"/>
      <c r="AAJ69" s="74"/>
      <c r="AAK69" s="74"/>
      <c r="AAL69" s="74"/>
      <c r="AAM69" s="74"/>
      <c r="AAN69" s="74"/>
      <c r="AAO69" s="74"/>
      <c r="AAP69" s="74"/>
      <c r="AAQ69" s="74"/>
      <c r="AAR69" s="74"/>
      <c r="AAS69" s="74"/>
      <c r="AAT69" s="74"/>
      <c r="AAU69" s="74"/>
      <c r="AAV69" s="74"/>
      <c r="AAW69" s="74"/>
      <c r="AAX69" s="74"/>
      <c r="AAY69" s="74"/>
      <c r="AAZ69" s="74"/>
      <c r="ABA69" s="74"/>
      <c r="ABB69" s="74"/>
      <c r="ABC69" s="74"/>
      <c r="ABD69" s="74"/>
      <c r="ABE69" s="74"/>
      <c r="ABF69" s="74"/>
      <c r="ABG69" s="74"/>
      <c r="ABH69" s="74"/>
      <c r="ABI69" s="74"/>
    </row>
    <row r="70" spans="1:737" s="41" customFormat="1" ht="15" x14ac:dyDescent="0.25">
      <c r="A70" s="59" t="s">
        <v>83</v>
      </c>
      <c r="B70" s="52"/>
      <c r="C70" s="54" t="s">
        <v>56</v>
      </c>
      <c r="D70" s="54" t="s">
        <v>87</v>
      </c>
      <c r="E70" s="62" t="s">
        <v>14</v>
      </c>
      <c r="F70" s="63">
        <v>2310</v>
      </c>
      <c r="G70" s="152">
        <v>500</v>
      </c>
      <c r="H70" s="152">
        <v>500</v>
      </c>
      <c r="I70" s="153">
        <v>0</v>
      </c>
      <c r="J70" s="152">
        <v>0</v>
      </c>
      <c r="K70" s="152">
        <v>0</v>
      </c>
      <c r="L70" s="152">
        <v>0</v>
      </c>
      <c r="M70" s="152">
        <v>0</v>
      </c>
      <c r="N70" s="152">
        <v>0</v>
      </c>
      <c r="O70" s="152">
        <v>0</v>
      </c>
      <c r="P70" s="152">
        <v>0</v>
      </c>
      <c r="Q70" s="152">
        <v>0</v>
      </c>
      <c r="R70" s="152">
        <v>0</v>
      </c>
      <c r="S70" s="152">
        <v>0</v>
      </c>
      <c r="T70" s="152">
        <v>0</v>
      </c>
      <c r="U70" s="73">
        <f t="shared" si="11"/>
        <v>0</v>
      </c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4"/>
      <c r="GO70" s="74"/>
      <c r="GP70" s="74"/>
      <c r="GQ70" s="74"/>
      <c r="GR70" s="74"/>
      <c r="GS70" s="74"/>
      <c r="GT70" s="74"/>
      <c r="GU70" s="74"/>
      <c r="GV70" s="74"/>
      <c r="GW70" s="74"/>
      <c r="GX70" s="74"/>
      <c r="GY70" s="74"/>
      <c r="GZ70" s="74"/>
      <c r="HA70" s="74"/>
      <c r="HB70" s="74"/>
      <c r="HC70" s="74"/>
      <c r="HD70" s="74"/>
      <c r="HE70" s="74"/>
      <c r="HF70" s="74"/>
      <c r="HG70" s="74"/>
      <c r="HH70" s="74"/>
      <c r="HI70" s="74"/>
      <c r="HJ70" s="74"/>
      <c r="HK70" s="74"/>
      <c r="HL70" s="74"/>
      <c r="HM70" s="74"/>
      <c r="HN70" s="74"/>
      <c r="HO70" s="74"/>
      <c r="HP70" s="74"/>
      <c r="HQ70" s="74"/>
      <c r="HR70" s="74"/>
      <c r="HS70" s="74"/>
      <c r="HT70" s="74"/>
      <c r="HU70" s="74"/>
      <c r="HV70" s="74"/>
      <c r="HW70" s="74"/>
      <c r="HX70" s="74"/>
      <c r="HY70" s="74"/>
      <c r="HZ70" s="74"/>
      <c r="IA70" s="74"/>
      <c r="IB70" s="74"/>
      <c r="IC70" s="74"/>
      <c r="ID70" s="74"/>
      <c r="IE70" s="74"/>
      <c r="IF70" s="74"/>
      <c r="IG70" s="74"/>
      <c r="IH70" s="74"/>
      <c r="II70" s="74"/>
      <c r="IJ70" s="74"/>
      <c r="IK70" s="74"/>
      <c r="IL70" s="74"/>
      <c r="IM70" s="74"/>
      <c r="IN70" s="74"/>
      <c r="IO70" s="74"/>
      <c r="IP70" s="74"/>
      <c r="IQ70" s="74"/>
      <c r="IR70" s="74"/>
      <c r="IS70" s="74"/>
      <c r="IT70" s="74"/>
      <c r="IU70" s="74"/>
      <c r="IV70" s="74"/>
      <c r="IW70" s="74"/>
      <c r="IX70" s="74"/>
      <c r="IY70" s="74"/>
      <c r="IZ70" s="74"/>
      <c r="JA70" s="74"/>
      <c r="JB70" s="74"/>
      <c r="JC70" s="74"/>
      <c r="JD70" s="74"/>
      <c r="JE70" s="74"/>
      <c r="JF70" s="74"/>
      <c r="JG70" s="74"/>
      <c r="JH70" s="74"/>
      <c r="JI70" s="74"/>
      <c r="JJ70" s="74"/>
      <c r="JK70" s="74"/>
      <c r="JL70" s="74"/>
      <c r="JM70" s="74"/>
      <c r="JN70" s="74"/>
      <c r="JO70" s="74"/>
      <c r="JP70" s="74"/>
      <c r="JQ70" s="74"/>
      <c r="JR70" s="74"/>
      <c r="JS70" s="74"/>
      <c r="JT70" s="74"/>
      <c r="JU70" s="74"/>
      <c r="JV70" s="74"/>
      <c r="JW70" s="74"/>
      <c r="JX70" s="74"/>
      <c r="JY70" s="74"/>
      <c r="JZ70" s="74"/>
      <c r="KA70" s="74"/>
      <c r="KB70" s="74"/>
      <c r="KC70" s="74"/>
      <c r="KD70" s="74"/>
      <c r="KE70" s="74"/>
      <c r="KF70" s="74"/>
      <c r="KG70" s="74"/>
      <c r="KH70" s="74"/>
      <c r="KI70" s="74"/>
      <c r="KJ70" s="74"/>
      <c r="KK70" s="74"/>
      <c r="KL70" s="74"/>
      <c r="KM70" s="74"/>
      <c r="KN70" s="74"/>
      <c r="KO70" s="74"/>
      <c r="KP70" s="74"/>
      <c r="KQ70" s="74"/>
      <c r="KR70" s="74"/>
      <c r="KS70" s="74"/>
      <c r="KT70" s="74"/>
      <c r="KU70" s="74"/>
      <c r="KV70" s="74"/>
      <c r="KW70" s="74"/>
      <c r="KX70" s="74"/>
      <c r="KY70" s="74"/>
      <c r="KZ70" s="74"/>
      <c r="LA70" s="74"/>
      <c r="LB70" s="74"/>
      <c r="LC70" s="74"/>
      <c r="LD70" s="74"/>
      <c r="LE70" s="74"/>
      <c r="LF70" s="74"/>
      <c r="LG70" s="74"/>
      <c r="LH70" s="74"/>
      <c r="LI70" s="74"/>
      <c r="LJ70" s="74"/>
      <c r="LK70" s="74"/>
      <c r="LL70" s="74"/>
      <c r="LM70" s="74"/>
      <c r="LN70" s="74"/>
      <c r="LO70" s="74"/>
      <c r="LP70" s="74"/>
      <c r="LQ70" s="74"/>
      <c r="LR70" s="74"/>
      <c r="LS70" s="74"/>
      <c r="LT70" s="74"/>
      <c r="LU70" s="74"/>
      <c r="LV70" s="74"/>
      <c r="LW70" s="74"/>
      <c r="LX70" s="74"/>
      <c r="LY70" s="74"/>
      <c r="LZ70" s="74"/>
      <c r="MA70" s="74"/>
      <c r="MB70" s="74"/>
      <c r="MC70" s="74"/>
      <c r="MD70" s="74"/>
      <c r="ME70" s="74"/>
      <c r="MF70" s="74"/>
      <c r="MG70" s="74"/>
      <c r="MH70" s="74"/>
      <c r="MI70" s="74"/>
      <c r="MJ70" s="74"/>
      <c r="MK70" s="74"/>
      <c r="ML70" s="74"/>
      <c r="MM70" s="74"/>
      <c r="MN70" s="74"/>
      <c r="MO70" s="74"/>
      <c r="MP70" s="74"/>
      <c r="MQ70" s="74"/>
      <c r="MR70" s="74"/>
      <c r="MS70" s="74"/>
      <c r="MT70" s="74"/>
      <c r="MU70" s="74"/>
      <c r="MV70" s="74"/>
      <c r="MW70" s="74"/>
      <c r="MX70" s="74"/>
      <c r="MY70" s="74"/>
      <c r="MZ70" s="74"/>
      <c r="NA70" s="74"/>
      <c r="NB70" s="74"/>
      <c r="NC70" s="74"/>
      <c r="ND70" s="74"/>
      <c r="NE70" s="74"/>
      <c r="NF70" s="74"/>
      <c r="NG70" s="74"/>
      <c r="NH70" s="74"/>
      <c r="NI70" s="74"/>
      <c r="NJ70" s="74"/>
      <c r="NK70" s="74"/>
      <c r="NL70" s="74"/>
      <c r="NM70" s="74"/>
      <c r="NN70" s="74"/>
      <c r="NO70" s="74"/>
      <c r="NP70" s="74"/>
      <c r="NQ70" s="74"/>
      <c r="NR70" s="74"/>
      <c r="NS70" s="74"/>
      <c r="NT70" s="74"/>
      <c r="NU70" s="74"/>
      <c r="NV70" s="74"/>
      <c r="NW70" s="74"/>
      <c r="NX70" s="74"/>
      <c r="NY70" s="74"/>
      <c r="NZ70" s="74"/>
      <c r="OA70" s="74"/>
      <c r="OB70" s="74"/>
      <c r="OC70" s="74"/>
      <c r="OD70" s="74"/>
      <c r="OE70" s="74"/>
      <c r="OF70" s="74"/>
      <c r="OG70" s="74"/>
      <c r="OH70" s="74"/>
      <c r="OI70" s="74"/>
      <c r="OJ70" s="74"/>
      <c r="OK70" s="74"/>
      <c r="OL70" s="74"/>
      <c r="OM70" s="74"/>
      <c r="ON70" s="74"/>
      <c r="OO70" s="74"/>
      <c r="OP70" s="74"/>
      <c r="OQ70" s="74"/>
      <c r="OR70" s="74"/>
      <c r="OS70" s="74"/>
      <c r="OT70" s="74"/>
      <c r="OU70" s="74"/>
      <c r="OV70" s="74"/>
      <c r="OW70" s="74"/>
      <c r="OX70" s="74"/>
      <c r="OY70" s="74"/>
      <c r="OZ70" s="74"/>
      <c r="PA70" s="74"/>
      <c r="PB70" s="74"/>
      <c r="PC70" s="74"/>
      <c r="PD70" s="74"/>
      <c r="PE70" s="74"/>
      <c r="PF70" s="74"/>
      <c r="PG70" s="74"/>
      <c r="PH70" s="74"/>
      <c r="PI70" s="74"/>
      <c r="PJ70" s="74"/>
      <c r="PK70" s="74"/>
      <c r="PL70" s="74"/>
      <c r="PM70" s="74"/>
      <c r="PN70" s="74"/>
      <c r="PO70" s="74"/>
      <c r="PP70" s="74"/>
      <c r="PQ70" s="74"/>
      <c r="PR70" s="74"/>
      <c r="PS70" s="74"/>
      <c r="PT70" s="74"/>
      <c r="PU70" s="74"/>
      <c r="PV70" s="74"/>
      <c r="PW70" s="74"/>
      <c r="PX70" s="74"/>
      <c r="PY70" s="74"/>
      <c r="PZ70" s="74"/>
      <c r="QA70" s="74"/>
      <c r="QB70" s="74"/>
      <c r="QC70" s="74"/>
      <c r="QD70" s="74"/>
      <c r="QE70" s="74"/>
      <c r="QF70" s="74"/>
      <c r="QG70" s="74"/>
      <c r="QH70" s="74"/>
      <c r="QI70" s="74"/>
      <c r="QJ70" s="74"/>
      <c r="QK70" s="74"/>
      <c r="QL70" s="74"/>
      <c r="QM70" s="74"/>
      <c r="QN70" s="74"/>
      <c r="QO70" s="74"/>
      <c r="QP70" s="74"/>
      <c r="QQ70" s="74"/>
      <c r="QR70" s="74"/>
      <c r="QS70" s="74"/>
      <c r="QT70" s="74"/>
      <c r="QU70" s="74"/>
      <c r="QV70" s="74"/>
      <c r="QW70" s="74"/>
      <c r="QX70" s="74"/>
      <c r="QY70" s="74"/>
      <c r="QZ70" s="74"/>
      <c r="RA70" s="74"/>
      <c r="RB70" s="74"/>
      <c r="RC70" s="74"/>
      <c r="RD70" s="74"/>
      <c r="RE70" s="74"/>
      <c r="RF70" s="74"/>
      <c r="RG70" s="74"/>
      <c r="RH70" s="74"/>
      <c r="RI70" s="74"/>
      <c r="RJ70" s="74"/>
      <c r="RK70" s="74"/>
      <c r="RL70" s="74"/>
      <c r="RM70" s="74"/>
      <c r="RN70" s="74"/>
      <c r="RO70" s="74"/>
      <c r="RP70" s="74"/>
      <c r="RQ70" s="74"/>
      <c r="RR70" s="74"/>
      <c r="RS70" s="74"/>
      <c r="RT70" s="74"/>
      <c r="RU70" s="74"/>
      <c r="RV70" s="74"/>
      <c r="RW70" s="74"/>
      <c r="RX70" s="74"/>
      <c r="RY70" s="74"/>
      <c r="RZ70" s="74"/>
      <c r="SA70" s="74"/>
      <c r="SB70" s="74"/>
      <c r="SC70" s="74"/>
      <c r="SD70" s="74"/>
      <c r="SE70" s="74"/>
      <c r="SF70" s="74"/>
      <c r="SG70" s="74"/>
      <c r="SH70" s="74"/>
      <c r="SI70" s="74"/>
      <c r="SJ70" s="74"/>
      <c r="SK70" s="74"/>
      <c r="SL70" s="74"/>
      <c r="SM70" s="74"/>
      <c r="SN70" s="74"/>
      <c r="SO70" s="74"/>
      <c r="SP70" s="74"/>
      <c r="SQ70" s="74"/>
      <c r="SR70" s="74"/>
      <c r="SS70" s="74"/>
      <c r="ST70" s="74"/>
      <c r="SU70" s="74"/>
      <c r="SV70" s="74"/>
      <c r="SW70" s="74"/>
      <c r="SX70" s="74"/>
      <c r="SY70" s="74"/>
      <c r="SZ70" s="74"/>
      <c r="TA70" s="74"/>
      <c r="TB70" s="74"/>
      <c r="TC70" s="74"/>
      <c r="TD70" s="74"/>
      <c r="TE70" s="74"/>
      <c r="TF70" s="74"/>
      <c r="TG70" s="74"/>
      <c r="TH70" s="74"/>
      <c r="TI70" s="74"/>
      <c r="TJ70" s="74"/>
      <c r="TK70" s="74"/>
      <c r="TL70" s="74"/>
      <c r="TM70" s="74"/>
      <c r="TN70" s="74"/>
      <c r="TO70" s="74"/>
      <c r="TP70" s="74"/>
      <c r="TQ70" s="74"/>
      <c r="TR70" s="74"/>
      <c r="TS70" s="74"/>
      <c r="TT70" s="74"/>
      <c r="TU70" s="74"/>
      <c r="TV70" s="74"/>
      <c r="TW70" s="74"/>
      <c r="TX70" s="74"/>
      <c r="TY70" s="74"/>
      <c r="TZ70" s="74"/>
      <c r="UA70" s="74"/>
      <c r="UB70" s="74"/>
      <c r="UC70" s="74"/>
      <c r="UD70" s="74"/>
      <c r="UE70" s="74"/>
      <c r="UF70" s="74"/>
      <c r="UG70" s="74"/>
      <c r="UH70" s="74"/>
      <c r="UI70" s="74"/>
      <c r="UJ70" s="74"/>
      <c r="UK70" s="74"/>
      <c r="UL70" s="74"/>
      <c r="UM70" s="74"/>
      <c r="UN70" s="74"/>
      <c r="UO70" s="74"/>
      <c r="UP70" s="74"/>
      <c r="UQ70" s="74"/>
      <c r="UR70" s="74"/>
      <c r="US70" s="74"/>
      <c r="UT70" s="74"/>
      <c r="UU70" s="74"/>
      <c r="UV70" s="74"/>
      <c r="UW70" s="74"/>
      <c r="UX70" s="74"/>
      <c r="UY70" s="74"/>
      <c r="UZ70" s="74"/>
      <c r="VA70" s="74"/>
      <c r="VB70" s="74"/>
      <c r="VC70" s="74"/>
      <c r="VD70" s="74"/>
      <c r="VE70" s="74"/>
      <c r="VF70" s="74"/>
      <c r="VG70" s="74"/>
      <c r="VH70" s="74"/>
      <c r="VI70" s="74"/>
      <c r="VJ70" s="74"/>
      <c r="VK70" s="74"/>
      <c r="VL70" s="74"/>
      <c r="VM70" s="74"/>
      <c r="VN70" s="74"/>
      <c r="VO70" s="74"/>
      <c r="VP70" s="74"/>
      <c r="VQ70" s="74"/>
      <c r="VR70" s="74"/>
      <c r="VS70" s="74"/>
      <c r="VT70" s="74"/>
      <c r="VU70" s="74"/>
      <c r="VV70" s="74"/>
      <c r="VW70" s="74"/>
      <c r="VX70" s="74"/>
      <c r="VY70" s="74"/>
      <c r="VZ70" s="74"/>
      <c r="WA70" s="74"/>
      <c r="WB70" s="74"/>
      <c r="WC70" s="74"/>
      <c r="WD70" s="74"/>
      <c r="WE70" s="74"/>
      <c r="WF70" s="74"/>
      <c r="WG70" s="74"/>
      <c r="WH70" s="74"/>
      <c r="WI70" s="74"/>
      <c r="WJ70" s="74"/>
      <c r="WK70" s="74"/>
      <c r="WL70" s="74"/>
      <c r="WM70" s="74"/>
      <c r="WN70" s="74"/>
      <c r="WO70" s="74"/>
      <c r="WP70" s="74"/>
      <c r="WQ70" s="74"/>
      <c r="WR70" s="74"/>
      <c r="WS70" s="74"/>
      <c r="WT70" s="74"/>
      <c r="WU70" s="74"/>
      <c r="WV70" s="74"/>
      <c r="WW70" s="74"/>
      <c r="WX70" s="74"/>
      <c r="WY70" s="74"/>
      <c r="WZ70" s="74"/>
      <c r="XA70" s="74"/>
      <c r="XB70" s="74"/>
      <c r="XC70" s="74"/>
      <c r="XD70" s="74"/>
      <c r="XE70" s="74"/>
      <c r="XF70" s="74"/>
      <c r="XG70" s="74"/>
      <c r="XH70" s="74"/>
      <c r="XI70" s="74"/>
      <c r="XJ70" s="74"/>
      <c r="XK70" s="74"/>
      <c r="XL70" s="74"/>
      <c r="XM70" s="74"/>
      <c r="XN70" s="74"/>
      <c r="XO70" s="74"/>
      <c r="XP70" s="74"/>
      <c r="XQ70" s="74"/>
      <c r="XR70" s="74"/>
      <c r="XS70" s="74"/>
      <c r="XT70" s="74"/>
      <c r="XU70" s="74"/>
      <c r="XV70" s="74"/>
      <c r="XW70" s="74"/>
      <c r="XX70" s="74"/>
      <c r="XY70" s="74"/>
      <c r="XZ70" s="74"/>
      <c r="YA70" s="74"/>
      <c r="YB70" s="74"/>
      <c r="YC70" s="74"/>
      <c r="YD70" s="74"/>
      <c r="YE70" s="74"/>
      <c r="YF70" s="74"/>
      <c r="YG70" s="74"/>
      <c r="YH70" s="74"/>
      <c r="YI70" s="74"/>
      <c r="YJ70" s="74"/>
      <c r="YK70" s="74"/>
      <c r="YL70" s="74"/>
      <c r="YM70" s="74"/>
      <c r="YN70" s="74"/>
      <c r="YO70" s="74"/>
      <c r="YP70" s="74"/>
      <c r="YQ70" s="74"/>
      <c r="YR70" s="74"/>
      <c r="YS70" s="74"/>
      <c r="YT70" s="74"/>
      <c r="YU70" s="74"/>
      <c r="YV70" s="74"/>
      <c r="YW70" s="74"/>
      <c r="YX70" s="74"/>
      <c r="YY70" s="74"/>
      <c r="YZ70" s="74"/>
      <c r="ZA70" s="74"/>
      <c r="ZB70" s="74"/>
      <c r="ZC70" s="74"/>
      <c r="ZD70" s="74"/>
      <c r="ZE70" s="74"/>
      <c r="ZF70" s="74"/>
      <c r="ZG70" s="74"/>
      <c r="ZH70" s="74"/>
      <c r="ZI70" s="74"/>
      <c r="ZJ70" s="74"/>
      <c r="ZK70" s="74"/>
      <c r="ZL70" s="74"/>
      <c r="ZM70" s="74"/>
      <c r="ZN70" s="74"/>
      <c r="ZO70" s="74"/>
      <c r="ZP70" s="74"/>
      <c r="ZQ70" s="74"/>
      <c r="ZR70" s="74"/>
      <c r="ZS70" s="74"/>
      <c r="ZT70" s="74"/>
      <c r="ZU70" s="74"/>
      <c r="ZV70" s="74"/>
      <c r="ZW70" s="74"/>
      <c r="ZX70" s="74"/>
      <c r="ZY70" s="74"/>
      <c r="ZZ70" s="74"/>
      <c r="AAA70" s="74"/>
      <c r="AAB70" s="74"/>
      <c r="AAC70" s="74"/>
      <c r="AAD70" s="74"/>
      <c r="AAE70" s="74"/>
      <c r="AAF70" s="74"/>
      <c r="AAG70" s="74"/>
      <c r="AAH70" s="74"/>
      <c r="AAI70" s="74"/>
      <c r="AAJ70" s="74"/>
      <c r="AAK70" s="74"/>
      <c r="AAL70" s="74"/>
      <c r="AAM70" s="74"/>
      <c r="AAN70" s="74"/>
      <c r="AAO70" s="74"/>
      <c r="AAP70" s="74"/>
      <c r="AAQ70" s="74"/>
      <c r="AAR70" s="74"/>
      <c r="AAS70" s="74"/>
      <c r="AAT70" s="74"/>
      <c r="AAU70" s="74"/>
      <c r="AAV70" s="74"/>
      <c r="AAW70" s="74"/>
      <c r="AAX70" s="74"/>
      <c r="AAY70" s="74"/>
      <c r="AAZ70" s="74"/>
      <c r="ABA70" s="74"/>
      <c r="ABB70" s="74"/>
      <c r="ABC70" s="74"/>
      <c r="ABD70" s="74"/>
      <c r="ABE70" s="74"/>
      <c r="ABF70" s="74"/>
      <c r="ABG70" s="74"/>
      <c r="ABH70" s="74"/>
      <c r="ABI70" s="74"/>
    </row>
    <row r="71" spans="1:737" s="41" customFormat="1" ht="15" x14ac:dyDescent="0.25">
      <c r="A71" s="59" t="s">
        <v>88</v>
      </c>
      <c r="B71" s="52"/>
      <c r="C71" s="54" t="s">
        <v>56</v>
      </c>
      <c r="D71" s="54" t="s">
        <v>87</v>
      </c>
      <c r="E71" s="62" t="s">
        <v>14</v>
      </c>
      <c r="F71" s="63">
        <v>1066</v>
      </c>
      <c r="G71" s="152">
        <v>266</v>
      </c>
      <c r="H71" s="152">
        <v>266</v>
      </c>
      <c r="I71" s="153">
        <v>0</v>
      </c>
      <c r="J71" s="152">
        <v>0</v>
      </c>
      <c r="K71" s="152">
        <v>276</v>
      </c>
      <c r="L71" s="152">
        <v>0</v>
      </c>
      <c r="M71" s="152">
        <v>0</v>
      </c>
      <c r="N71" s="152">
        <v>0</v>
      </c>
      <c r="O71" s="152">
        <v>0</v>
      </c>
      <c r="P71" s="152">
        <v>0</v>
      </c>
      <c r="Q71" s="152">
        <v>0</v>
      </c>
      <c r="R71" s="152">
        <v>0</v>
      </c>
      <c r="S71" s="152">
        <v>0</v>
      </c>
      <c r="T71" s="152">
        <v>0</v>
      </c>
      <c r="U71" s="73">
        <f t="shared" si="11"/>
        <v>276</v>
      </c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M71" s="74"/>
      <c r="GN71" s="74"/>
      <c r="GO71" s="74"/>
      <c r="GP71" s="74"/>
      <c r="GQ71" s="74"/>
      <c r="GR71" s="74"/>
      <c r="GS71" s="74"/>
      <c r="GT71" s="74"/>
      <c r="GU71" s="74"/>
      <c r="GV71" s="74"/>
      <c r="GW71" s="74"/>
      <c r="GX71" s="74"/>
      <c r="GY71" s="74"/>
      <c r="GZ71" s="74"/>
      <c r="HA71" s="74"/>
      <c r="HB71" s="74"/>
      <c r="HC71" s="74"/>
      <c r="HD71" s="74"/>
      <c r="HE71" s="74"/>
      <c r="HF71" s="74"/>
      <c r="HG71" s="74"/>
      <c r="HH71" s="74"/>
      <c r="HI71" s="74"/>
      <c r="HJ71" s="74"/>
      <c r="HK71" s="74"/>
      <c r="HL71" s="74"/>
      <c r="HM71" s="74"/>
      <c r="HN71" s="74"/>
      <c r="HO71" s="74"/>
      <c r="HP71" s="74"/>
      <c r="HQ71" s="74"/>
      <c r="HR71" s="74"/>
      <c r="HS71" s="74"/>
      <c r="HT71" s="74"/>
      <c r="HU71" s="74"/>
      <c r="HV71" s="74"/>
      <c r="HW71" s="74"/>
      <c r="HX71" s="74"/>
      <c r="HY71" s="74"/>
      <c r="HZ71" s="74"/>
      <c r="IA71" s="74"/>
      <c r="IB71" s="74"/>
      <c r="IC71" s="74"/>
      <c r="ID71" s="74"/>
      <c r="IE71" s="74"/>
      <c r="IF71" s="74"/>
      <c r="IG71" s="74"/>
      <c r="IH71" s="74"/>
      <c r="II71" s="74"/>
      <c r="IJ71" s="74"/>
      <c r="IK71" s="74"/>
      <c r="IL71" s="74"/>
      <c r="IM71" s="74"/>
      <c r="IN71" s="74"/>
      <c r="IO71" s="74"/>
      <c r="IP71" s="74"/>
      <c r="IQ71" s="74"/>
      <c r="IR71" s="74"/>
      <c r="IS71" s="74"/>
      <c r="IT71" s="74"/>
      <c r="IU71" s="74"/>
      <c r="IV71" s="74"/>
      <c r="IW71" s="74"/>
      <c r="IX71" s="74"/>
      <c r="IY71" s="74"/>
      <c r="IZ71" s="74"/>
      <c r="JA71" s="74"/>
      <c r="JB71" s="74"/>
      <c r="JC71" s="74"/>
      <c r="JD71" s="74"/>
      <c r="JE71" s="74"/>
      <c r="JF71" s="74"/>
      <c r="JG71" s="74"/>
      <c r="JH71" s="74"/>
      <c r="JI71" s="74"/>
      <c r="JJ71" s="74"/>
      <c r="JK71" s="74"/>
      <c r="JL71" s="74"/>
      <c r="JM71" s="74"/>
      <c r="JN71" s="74"/>
      <c r="JO71" s="74"/>
      <c r="JP71" s="74"/>
      <c r="JQ71" s="74"/>
      <c r="JR71" s="74"/>
      <c r="JS71" s="74"/>
      <c r="JT71" s="74"/>
      <c r="JU71" s="74"/>
      <c r="JV71" s="74"/>
      <c r="JW71" s="74"/>
      <c r="JX71" s="74"/>
      <c r="JY71" s="74"/>
      <c r="JZ71" s="74"/>
      <c r="KA71" s="74"/>
      <c r="KB71" s="74"/>
      <c r="KC71" s="74"/>
      <c r="KD71" s="74"/>
      <c r="KE71" s="74"/>
      <c r="KF71" s="74"/>
      <c r="KG71" s="74"/>
      <c r="KH71" s="74"/>
      <c r="KI71" s="74"/>
      <c r="KJ71" s="74"/>
      <c r="KK71" s="74"/>
      <c r="KL71" s="74"/>
      <c r="KM71" s="74"/>
      <c r="KN71" s="74"/>
      <c r="KO71" s="74"/>
      <c r="KP71" s="74"/>
      <c r="KQ71" s="74"/>
      <c r="KR71" s="74"/>
      <c r="KS71" s="74"/>
      <c r="KT71" s="74"/>
      <c r="KU71" s="74"/>
      <c r="KV71" s="74"/>
      <c r="KW71" s="74"/>
      <c r="KX71" s="74"/>
      <c r="KY71" s="74"/>
      <c r="KZ71" s="74"/>
      <c r="LA71" s="74"/>
      <c r="LB71" s="74"/>
      <c r="LC71" s="74"/>
      <c r="LD71" s="74"/>
      <c r="LE71" s="74"/>
      <c r="LF71" s="74"/>
      <c r="LG71" s="74"/>
      <c r="LH71" s="74"/>
      <c r="LI71" s="74"/>
      <c r="LJ71" s="74"/>
      <c r="LK71" s="74"/>
      <c r="LL71" s="74"/>
      <c r="LM71" s="74"/>
      <c r="LN71" s="74"/>
      <c r="LO71" s="74"/>
      <c r="LP71" s="74"/>
      <c r="LQ71" s="74"/>
      <c r="LR71" s="74"/>
      <c r="LS71" s="74"/>
      <c r="LT71" s="74"/>
      <c r="LU71" s="74"/>
      <c r="LV71" s="74"/>
      <c r="LW71" s="74"/>
      <c r="LX71" s="74"/>
      <c r="LY71" s="74"/>
      <c r="LZ71" s="74"/>
      <c r="MA71" s="74"/>
      <c r="MB71" s="74"/>
      <c r="MC71" s="74"/>
      <c r="MD71" s="74"/>
      <c r="ME71" s="74"/>
      <c r="MF71" s="74"/>
      <c r="MG71" s="74"/>
      <c r="MH71" s="74"/>
      <c r="MI71" s="74"/>
      <c r="MJ71" s="74"/>
      <c r="MK71" s="74"/>
      <c r="ML71" s="74"/>
      <c r="MM71" s="74"/>
      <c r="MN71" s="74"/>
      <c r="MO71" s="74"/>
      <c r="MP71" s="74"/>
      <c r="MQ71" s="74"/>
      <c r="MR71" s="74"/>
      <c r="MS71" s="74"/>
      <c r="MT71" s="74"/>
      <c r="MU71" s="74"/>
      <c r="MV71" s="74"/>
      <c r="MW71" s="74"/>
      <c r="MX71" s="74"/>
      <c r="MY71" s="74"/>
      <c r="MZ71" s="74"/>
      <c r="NA71" s="74"/>
      <c r="NB71" s="74"/>
      <c r="NC71" s="74"/>
      <c r="ND71" s="74"/>
      <c r="NE71" s="74"/>
      <c r="NF71" s="74"/>
      <c r="NG71" s="74"/>
      <c r="NH71" s="74"/>
      <c r="NI71" s="74"/>
      <c r="NJ71" s="74"/>
      <c r="NK71" s="74"/>
      <c r="NL71" s="74"/>
      <c r="NM71" s="74"/>
      <c r="NN71" s="74"/>
      <c r="NO71" s="74"/>
      <c r="NP71" s="74"/>
      <c r="NQ71" s="74"/>
      <c r="NR71" s="74"/>
      <c r="NS71" s="74"/>
      <c r="NT71" s="74"/>
      <c r="NU71" s="74"/>
      <c r="NV71" s="74"/>
      <c r="NW71" s="74"/>
      <c r="NX71" s="74"/>
      <c r="NY71" s="74"/>
      <c r="NZ71" s="74"/>
      <c r="OA71" s="74"/>
      <c r="OB71" s="74"/>
      <c r="OC71" s="74"/>
      <c r="OD71" s="74"/>
      <c r="OE71" s="74"/>
      <c r="OF71" s="74"/>
      <c r="OG71" s="74"/>
      <c r="OH71" s="74"/>
      <c r="OI71" s="74"/>
      <c r="OJ71" s="74"/>
      <c r="OK71" s="74"/>
      <c r="OL71" s="74"/>
      <c r="OM71" s="74"/>
      <c r="ON71" s="74"/>
      <c r="OO71" s="74"/>
      <c r="OP71" s="74"/>
      <c r="OQ71" s="74"/>
      <c r="OR71" s="74"/>
      <c r="OS71" s="74"/>
      <c r="OT71" s="74"/>
      <c r="OU71" s="74"/>
      <c r="OV71" s="74"/>
      <c r="OW71" s="74"/>
      <c r="OX71" s="74"/>
      <c r="OY71" s="74"/>
      <c r="OZ71" s="74"/>
      <c r="PA71" s="74"/>
      <c r="PB71" s="74"/>
      <c r="PC71" s="74"/>
      <c r="PD71" s="74"/>
      <c r="PE71" s="74"/>
      <c r="PF71" s="74"/>
      <c r="PG71" s="74"/>
      <c r="PH71" s="74"/>
      <c r="PI71" s="74"/>
      <c r="PJ71" s="74"/>
      <c r="PK71" s="74"/>
      <c r="PL71" s="74"/>
      <c r="PM71" s="74"/>
      <c r="PN71" s="74"/>
      <c r="PO71" s="74"/>
      <c r="PP71" s="74"/>
      <c r="PQ71" s="74"/>
      <c r="PR71" s="74"/>
      <c r="PS71" s="74"/>
      <c r="PT71" s="74"/>
      <c r="PU71" s="74"/>
      <c r="PV71" s="74"/>
      <c r="PW71" s="74"/>
      <c r="PX71" s="74"/>
      <c r="PY71" s="74"/>
      <c r="PZ71" s="74"/>
      <c r="QA71" s="74"/>
      <c r="QB71" s="74"/>
      <c r="QC71" s="74"/>
      <c r="QD71" s="74"/>
      <c r="QE71" s="74"/>
      <c r="QF71" s="74"/>
      <c r="QG71" s="74"/>
      <c r="QH71" s="74"/>
      <c r="QI71" s="74"/>
      <c r="QJ71" s="74"/>
      <c r="QK71" s="74"/>
      <c r="QL71" s="74"/>
      <c r="QM71" s="74"/>
      <c r="QN71" s="74"/>
      <c r="QO71" s="74"/>
      <c r="QP71" s="74"/>
      <c r="QQ71" s="74"/>
      <c r="QR71" s="74"/>
      <c r="QS71" s="74"/>
      <c r="QT71" s="74"/>
      <c r="QU71" s="74"/>
      <c r="QV71" s="74"/>
      <c r="QW71" s="74"/>
      <c r="QX71" s="74"/>
      <c r="QY71" s="74"/>
      <c r="QZ71" s="74"/>
      <c r="RA71" s="74"/>
      <c r="RB71" s="74"/>
      <c r="RC71" s="74"/>
      <c r="RD71" s="74"/>
      <c r="RE71" s="74"/>
      <c r="RF71" s="74"/>
      <c r="RG71" s="74"/>
      <c r="RH71" s="74"/>
      <c r="RI71" s="74"/>
      <c r="RJ71" s="74"/>
      <c r="RK71" s="74"/>
      <c r="RL71" s="74"/>
      <c r="RM71" s="74"/>
      <c r="RN71" s="74"/>
      <c r="RO71" s="74"/>
      <c r="RP71" s="74"/>
      <c r="RQ71" s="74"/>
      <c r="RR71" s="74"/>
      <c r="RS71" s="74"/>
      <c r="RT71" s="74"/>
      <c r="RU71" s="74"/>
      <c r="RV71" s="74"/>
      <c r="RW71" s="74"/>
      <c r="RX71" s="74"/>
      <c r="RY71" s="74"/>
      <c r="RZ71" s="74"/>
      <c r="SA71" s="74"/>
      <c r="SB71" s="74"/>
      <c r="SC71" s="74"/>
      <c r="SD71" s="74"/>
      <c r="SE71" s="74"/>
      <c r="SF71" s="74"/>
      <c r="SG71" s="74"/>
      <c r="SH71" s="74"/>
      <c r="SI71" s="74"/>
      <c r="SJ71" s="74"/>
      <c r="SK71" s="74"/>
      <c r="SL71" s="74"/>
      <c r="SM71" s="74"/>
      <c r="SN71" s="74"/>
      <c r="SO71" s="74"/>
      <c r="SP71" s="74"/>
      <c r="SQ71" s="74"/>
      <c r="SR71" s="74"/>
      <c r="SS71" s="74"/>
      <c r="ST71" s="74"/>
      <c r="SU71" s="74"/>
      <c r="SV71" s="74"/>
      <c r="SW71" s="74"/>
      <c r="SX71" s="74"/>
      <c r="SY71" s="74"/>
      <c r="SZ71" s="74"/>
      <c r="TA71" s="74"/>
      <c r="TB71" s="74"/>
      <c r="TC71" s="74"/>
      <c r="TD71" s="74"/>
      <c r="TE71" s="74"/>
      <c r="TF71" s="74"/>
      <c r="TG71" s="74"/>
      <c r="TH71" s="74"/>
      <c r="TI71" s="74"/>
      <c r="TJ71" s="74"/>
      <c r="TK71" s="74"/>
      <c r="TL71" s="74"/>
      <c r="TM71" s="74"/>
      <c r="TN71" s="74"/>
      <c r="TO71" s="74"/>
      <c r="TP71" s="74"/>
      <c r="TQ71" s="74"/>
      <c r="TR71" s="74"/>
      <c r="TS71" s="74"/>
      <c r="TT71" s="74"/>
      <c r="TU71" s="74"/>
      <c r="TV71" s="74"/>
      <c r="TW71" s="74"/>
      <c r="TX71" s="74"/>
      <c r="TY71" s="74"/>
      <c r="TZ71" s="74"/>
      <c r="UA71" s="74"/>
      <c r="UB71" s="74"/>
      <c r="UC71" s="74"/>
      <c r="UD71" s="74"/>
      <c r="UE71" s="74"/>
      <c r="UF71" s="74"/>
      <c r="UG71" s="74"/>
      <c r="UH71" s="74"/>
      <c r="UI71" s="74"/>
      <c r="UJ71" s="74"/>
      <c r="UK71" s="74"/>
      <c r="UL71" s="74"/>
      <c r="UM71" s="74"/>
      <c r="UN71" s="74"/>
      <c r="UO71" s="74"/>
      <c r="UP71" s="74"/>
      <c r="UQ71" s="74"/>
      <c r="UR71" s="74"/>
      <c r="US71" s="74"/>
      <c r="UT71" s="74"/>
      <c r="UU71" s="74"/>
      <c r="UV71" s="74"/>
      <c r="UW71" s="74"/>
      <c r="UX71" s="74"/>
      <c r="UY71" s="74"/>
      <c r="UZ71" s="74"/>
      <c r="VA71" s="74"/>
      <c r="VB71" s="74"/>
      <c r="VC71" s="74"/>
      <c r="VD71" s="74"/>
      <c r="VE71" s="74"/>
      <c r="VF71" s="74"/>
      <c r="VG71" s="74"/>
      <c r="VH71" s="74"/>
      <c r="VI71" s="74"/>
      <c r="VJ71" s="74"/>
      <c r="VK71" s="74"/>
      <c r="VL71" s="74"/>
      <c r="VM71" s="74"/>
      <c r="VN71" s="74"/>
      <c r="VO71" s="74"/>
      <c r="VP71" s="74"/>
      <c r="VQ71" s="74"/>
      <c r="VR71" s="74"/>
      <c r="VS71" s="74"/>
      <c r="VT71" s="74"/>
      <c r="VU71" s="74"/>
      <c r="VV71" s="74"/>
      <c r="VW71" s="74"/>
      <c r="VX71" s="74"/>
      <c r="VY71" s="74"/>
      <c r="VZ71" s="74"/>
      <c r="WA71" s="74"/>
      <c r="WB71" s="74"/>
      <c r="WC71" s="74"/>
      <c r="WD71" s="74"/>
      <c r="WE71" s="74"/>
      <c r="WF71" s="74"/>
      <c r="WG71" s="74"/>
      <c r="WH71" s="74"/>
      <c r="WI71" s="74"/>
      <c r="WJ71" s="74"/>
      <c r="WK71" s="74"/>
      <c r="WL71" s="74"/>
      <c r="WM71" s="74"/>
      <c r="WN71" s="74"/>
      <c r="WO71" s="74"/>
      <c r="WP71" s="74"/>
      <c r="WQ71" s="74"/>
      <c r="WR71" s="74"/>
      <c r="WS71" s="74"/>
      <c r="WT71" s="74"/>
      <c r="WU71" s="74"/>
      <c r="WV71" s="74"/>
      <c r="WW71" s="74"/>
      <c r="WX71" s="74"/>
      <c r="WY71" s="74"/>
      <c r="WZ71" s="74"/>
      <c r="XA71" s="74"/>
      <c r="XB71" s="74"/>
      <c r="XC71" s="74"/>
      <c r="XD71" s="74"/>
      <c r="XE71" s="74"/>
      <c r="XF71" s="74"/>
      <c r="XG71" s="74"/>
      <c r="XH71" s="74"/>
      <c r="XI71" s="74"/>
      <c r="XJ71" s="74"/>
      <c r="XK71" s="74"/>
      <c r="XL71" s="74"/>
      <c r="XM71" s="74"/>
      <c r="XN71" s="74"/>
      <c r="XO71" s="74"/>
      <c r="XP71" s="74"/>
      <c r="XQ71" s="74"/>
      <c r="XR71" s="74"/>
      <c r="XS71" s="74"/>
      <c r="XT71" s="74"/>
      <c r="XU71" s="74"/>
      <c r="XV71" s="74"/>
      <c r="XW71" s="74"/>
      <c r="XX71" s="74"/>
      <c r="XY71" s="74"/>
      <c r="XZ71" s="74"/>
      <c r="YA71" s="74"/>
      <c r="YB71" s="74"/>
      <c r="YC71" s="74"/>
      <c r="YD71" s="74"/>
      <c r="YE71" s="74"/>
      <c r="YF71" s="74"/>
      <c r="YG71" s="74"/>
      <c r="YH71" s="74"/>
      <c r="YI71" s="74"/>
      <c r="YJ71" s="74"/>
      <c r="YK71" s="74"/>
      <c r="YL71" s="74"/>
      <c r="YM71" s="74"/>
      <c r="YN71" s="74"/>
      <c r="YO71" s="74"/>
      <c r="YP71" s="74"/>
      <c r="YQ71" s="74"/>
      <c r="YR71" s="74"/>
      <c r="YS71" s="74"/>
      <c r="YT71" s="74"/>
      <c r="YU71" s="74"/>
      <c r="YV71" s="74"/>
      <c r="YW71" s="74"/>
      <c r="YX71" s="74"/>
      <c r="YY71" s="74"/>
      <c r="YZ71" s="74"/>
      <c r="ZA71" s="74"/>
      <c r="ZB71" s="74"/>
      <c r="ZC71" s="74"/>
      <c r="ZD71" s="74"/>
      <c r="ZE71" s="74"/>
      <c r="ZF71" s="74"/>
      <c r="ZG71" s="74"/>
      <c r="ZH71" s="74"/>
      <c r="ZI71" s="74"/>
      <c r="ZJ71" s="74"/>
      <c r="ZK71" s="74"/>
      <c r="ZL71" s="74"/>
      <c r="ZM71" s="74"/>
      <c r="ZN71" s="74"/>
      <c r="ZO71" s="74"/>
      <c r="ZP71" s="74"/>
      <c r="ZQ71" s="74"/>
      <c r="ZR71" s="74"/>
      <c r="ZS71" s="74"/>
      <c r="ZT71" s="74"/>
      <c r="ZU71" s="74"/>
      <c r="ZV71" s="74"/>
      <c r="ZW71" s="74"/>
      <c r="ZX71" s="74"/>
      <c r="ZY71" s="74"/>
      <c r="ZZ71" s="74"/>
      <c r="AAA71" s="74"/>
      <c r="AAB71" s="74"/>
      <c r="AAC71" s="74"/>
      <c r="AAD71" s="74"/>
      <c r="AAE71" s="74"/>
      <c r="AAF71" s="74"/>
      <c r="AAG71" s="74"/>
      <c r="AAH71" s="74"/>
      <c r="AAI71" s="74"/>
      <c r="AAJ71" s="74"/>
      <c r="AAK71" s="74"/>
      <c r="AAL71" s="74"/>
      <c r="AAM71" s="74"/>
      <c r="AAN71" s="74"/>
      <c r="AAO71" s="74"/>
      <c r="AAP71" s="74"/>
      <c r="AAQ71" s="74"/>
      <c r="AAR71" s="74"/>
      <c r="AAS71" s="74"/>
      <c r="AAT71" s="74"/>
      <c r="AAU71" s="74"/>
      <c r="AAV71" s="74"/>
      <c r="AAW71" s="74"/>
      <c r="AAX71" s="74"/>
      <c r="AAY71" s="74"/>
      <c r="AAZ71" s="74"/>
      <c r="ABA71" s="74"/>
      <c r="ABB71" s="74"/>
      <c r="ABC71" s="74"/>
      <c r="ABD71" s="74"/>
      <c r="ABE71" s="74"/>
      <c r="ABF71" s="74"/>
      <c r="ABG71" s="74"/>
      <c r="ABH71" s="74"/>
      <c r="ABI71" s="74"/>
    </row>
    <row r="72" spans="1:737" s="41" customFormat="1" ht="15" x14ac:dyDescent="0.25">
      <c r="A72" s="59" t="s">
        <v>89</v>
      </c>
      <c r="B72" s="52"/>
      <c r="C72" s="54" t="s">
        <v>56</v>
      </c>
      <c r="D72" s="54" t="s">
        <v>87</v>
      </c>
      <c r="E72" s="62" t="s">
        <v>14</v>
      </c>
      <c r="F72" s="63">
        <v>2488</v>
      </c>
      <c r="G72" s="152">
        <v>871</v>
      </c>
      <c r="H72" s="152">
        <v>1584</v>
      </c>
      <c r="I72" s="152">
        <v>0</v>
      </c>
      <c r="J72" s="152">
        <v>130</v>
      </c>
      <c r="K72" s="152">
        <v>178</v>
      </c>
      <c r="L72" s="152">
        <v>78</v>
      </c>
      <c r="M72" s="152">
        <v>0</v>
      </c>
      <c r="N72" s="152">
        <v>4</v>
      </c>
      <c r="O72" s="152">
        <v>0</v>
      </c>
      <c r="P72" s="152">
        <v>0</v>
      </c>
      <c r="Q72" s="152">
        <v>10</v>
      </c>
      <c r="R72" s="152">
        <v>0</v>
      </c>
      <c r="S72" s="152">
        <v>63</v>
      </c>
      <c r="T72" s="152">
        <v>419</v>
      </c>
      <c r="U72" s="73">
        <f>SUM(I72:T72)</f>
        <v>882</v>
      </c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  <c r="GV72" s="74"/>
      <c r="GW72" s="74"/>
      <c r="GX72" s="74"/>
      <c r="GY72" s="74"/>
      <c r="GZ72" s="74"/>
      <c r="HA72" s="74"/>
      <c r="HB72" s="74"/>
      <c r="HC72" s="74"/>
      <c r="HD72" s="74"/>
      <c r="HE72" s="74"/>
      <c r="HF72" s="74"/>
      <c r="HG72" s="74"/>
      <c r="HH72" s="74"/>
      <c r="HI72" s="74"/>
      <c r="HJ72" s="74"/>
      <c r="HK72" s="74"/>
      <c r="HL72" s="74"/>
      <c r="HM72" s="74"/>
      <c r="HN72" s="74"/>
      <c r="HO72" s="74"/>
      <c r="HP72" s="74"/>
      <c r="HQ72" s="74"/>
      <c r="HR72" s="74"/>
      <c r="HS72" s="74"/>
      <c r="HT72" s="74"/>
      <c r="HU72" s="74"/>
      <c r="HV72" s="74"/>
      <c r="HW72" s="74"/>
      <c r="HX72" s="74"/>
      <c r="HY72" s="74"/>
      <c r="HZ72" s="74"/>
      <c r="IA72" s="74"/>
      <c r="IB72" s="74"/>
      <c r="IC72" s="74"/>
      <c r="ID72" s="74"/>
      <c r="IE72" s="74"/>
      <c r="IF72" s="74"/>
      <c r="IG72" s="74"/>
      <c r="IH72" s="74"/>
      <c r="II72" s="74"/>
      <c r="IJ72" s="74"/>
      <c r="IK72" s="74"/>
      <c r="IL72" s="74"/>
      <c r="IM72" s="74"/>
      <c r="IN72" s="74"/>
      <c r="IO72" s="74"/>
      <c r="IP72" s="74"/>
      <c r="IQ72" s="74"/>
      <c r="IR72" s="74"/>
      <c r="IS72" s="74"/>
      <c r="IT72" s="74"/>
      <c r="IU72" s="74"/>
      <c r="IV72" s="74"/>
      <c r="IW72" s="74"/>
      <c r="IX72" s="74"/>
      <c r="IY72" s="74"/>
      <c r="IZ72" s="74"/>
      <c r="JA72" s="74"/>
      <c r="JB72" s="74"/>
      <c r="JC72" s="74"/>
      <c r="JD72" s="74"/>
      <c r="JE72" s="74"/>
      <c r="JF72" s="74"/>
      <c r="JG72" s="74"/>
      <c r="JH72" s="74"/>
      <c r="JI72" s="74"/>
      <c r="JJ72" s="74"/>
      <c r="JK72" s="74"/>
      <c r="JL72" s="74"/>
      <c r="JM72" s="74"/>
      <c r="JN72" s="74"/>
      <c r="JO72" s="74"/>
      <c r="JP72" s="74"/>
      <c r="JQ72" s="74"/>
      <c r="JR72" s="74"/>
      <c r="JS72" s="74"/>
      <c r="JT72" s="74"/>
      <c r="JU72" s="74"/>
      <c r="JV72" s="74"/>
      <c r="JW72" s="74"/>
      <c r="JX72" s="74"/>
      <c r="JY72" s="74"/>
      <c r="JZ72" s="74"/>
      <c r="KA72" s="74"/>
      <c r="KB72" s="74"/>
      <c r="KC72" s="74"/>
      <c r="KD72" s="74"/>
      <c r="KE72" s="74"/>
      <c r="KF72" s="74"/>
      <c r="KG72" s="74"/>
      <c r="KH72" s="74"/>
      <c r="KI72" s="74"/>
      <c r="KJ72" s="74"/>
      <c r="KK72" s="74"/>
      <c r="KL72" s="74"/>
      <c r="KM72" s="74"/>
      <c r="KN72" s="74"/>
      <c r="KO72" s="74"/>
      <c r="KP72" s="74"/>
      <c r="KQ72" s="74"/>
      <c r="KR72" s="74"/>
      <c r="KS72" s="74"/>
      <c r="KT72" s="74"/>
      <c r="KU72" s="74"/>
      <c r="KV72" s="74"/>
      <c r="KW72" s="74"/>
      <c r="KX72" s="74"/>
      <c r="KY72" s="74"/>
      <c r="KZ72" s="74"/>
      <c r="LA72" s="74"/>
      <c r="LB72" s="74"/>
      <c r="LC72" s="74"/>
      <c r="LD72" s="74"/>
      <c r="LE72" s="74"/>
      <c r="LF72" s="74"/>
      <c r="LG72" s="74"/>
      <c r="LH72" s="74"/>
      <c r="LI72" s="74"/>
      <c r="LJ72" s="74"/>
      <c r="LK72" s="74"/>
      <c r="LL72" s="74"/>
      <c r="LM72" s="74"/>
      <c r="LN72" s="74"/>
      <c r="LO72" s="74"/>
      <c r="LP72" s="74"/>
      <c r="LQ72" s="74"/>
      <c r="LR72" s="74"/>
      <c r="LS72" s="74"/>
      <c r="LT72" s="74"/>
      <c r="LU72" s="74"/>
      <c r="LV72" s="74"/>
      <c r="LW72" s="74"/>
      <c r="LX72" s="74"/>
      <c r="LY72" s="74"/>
      <c r="LZ72" s="74"/>
      <c r="MA72" s="74"/>
      <c r="MB72" s="74"/>
      <c r="MC72" s="74"/>
      <c r="MD72" s="74"/>
      <c r="ME72" s="74"/>
      <c r="MF72" s="74"/>
      <c r="MG72" s="74"/>
      <c r="MH72" s="74"/>
      <c r="MI72" s="74"/>
      <c r="MJ72" s="74"/>
      <c r="MK72" s="74"/>
      <c r="ML72" s="74"/>
      <c r="MM72" s="74"/>
      <c r="MN72" s="74"/>
      <c r="MO72" s="74"/>
      <c r="MP72" s="74"/>
      <c r="MQ72" s="74"/>
      <c r="MR72" s="74"/>
      <c r="MS72" s="74"/>
      <c r="MT72" s="74"/>
      <c r="MU72" s="74"/>
      <c r="MV72" s="74"/>
      <c r="MW72" s="74"/>
      <c r="MX72" s="74"/>
      <c r="MY72" s="74"/>
      <c r="MZ72" s="74"/>
      <c r="NA72" s="74"/>
      <c r="NB72" s="74"/>
      <c r="NC72" s="74"/>
      <c r="ND72" s="74"/>
      <c r="NE72" s="74"/>
      <c r="NF72" s="74"/>
      <c r="NG72" s="74"/>
      <c r="NH72" s="74"/>
      <c r="NI72" s="74"/>
      <c r="NJ72" s="74"/>
      <c r="NK72" s="74"/>
      <c r="NL72" s="74"/>
      <c r="NM72" s="74"/>
      <c r="NN72" s="74"/>
      <c r="NO72" s="74"/>
      <c r="NP72" s="74"/>
      <c r="NQ72" s="74"/>
      <c r="NR72" s="74"/>
      <c r="NS72" s="74"/>
      <c r="NT72" s="74"/>
      <c r="NU72" s="74"/>
      <c r="NV72" s="74"/>
      <c r="NW72" s="74"/>
      <c r="NX72" s="74"/>
      <c r="NY72" s="74"/>
      <c r="NZ72" s="74"/>
      <c r="OA72" s="74"/>
      <c r="OB72" s="74"/>
      <c r="OC72" s="74"/>
      <c r="OD72" s="74"/>
      <c r="OE72" s="74"/>
      <c r="OF72" s="74"/>
      <c r="OG72" s="74"/>
      <c r="OH72" s="74"/>
      <c r="OI72" s="74"/>
      <c r="OJ72" s="74"/>
      <c r="OK72" s="74"/>
      <c r="OL72" s="74"/>
      <c r="OM72" s="74"/>
      <c r="ON72" s="74"/>
      <c r="OO72" s="74"/>
      <c r="OP72" s="74"/>
      <c r="OQ72" s="74"/>
      <c r="OR72" s="74"/>
      <c r="OS72" s="74"/>
      <c r="OT72" s="74"/>
      <c r="OU72" s="74"/>
      <c r="OV72" s="74"/>
      <c r="OW72" s="74"/>
      <c r="OX72" s="74"/>
      <c r="OY72" s="74"/>
      <c r="OZ72" s="74"/>
      <c r="PA72" s="74"/>
      <c r="PB72" s="74"/>
      <c r="PC72" s="74"/>
      <c r="PD72" s="74"/>
      <c r="PE72" s="74"/>
      <c r="PF72" s="74"/>
      <c r="PG72" s="74"/>
      <c r="PH72" s="74"/>
      <c r="PI72" s="74"/>
      <c r="PJ72" s="74"/>
      <c r="PK72" s="74"/>
      <c r="PL72" s="74"/>
      <c r="PM72" s="74"/>
      <c r="PN72" s="74"/>
      <c r="PO72" s="74"/>
      <c r="PP72" s="74"/>
      <c r="PQ72" s="74"/>
      <c r="PR72" s="74"/>
      <c r="PS72" s="74"/>
      <c r="PT72" s="74"/>
      <c r="PU72" s="74"/>
      <c r="PV72" s="74"/>
      <c r="PW72" s="74"/>
      <c r="PX72" s="74"/>
      <c r="PY72" s="74"/>
      <c r="PZ72" s="74"/>
      <c r="QA72" s="74"/>
      <c r="QB72" s="74"/>
      <c r="QC72" s="74"/>
      <c r="QD72" s="74"/>
      <c r="QE72" s="74"/>
      <c r="QF72" s="74"/>
      <c r="QG72" s="74"/>
      <c r="QH72" s="74"/>
      <c r="QI72" s="74"/>
      <c r="QJ72" s="74"/>
      <c r="QK72" s="74"/>
      <c r="QL72" s="74"/>
      <c r="QM72" s="74"/>
      <c r="QN72" s="74"/>
      <c r="QO72" s="74"/>
      <c r="QP72" s="74"/>
      <c r="QQ72" s="74"/>
      <c r="QR72" s="74"/>
      <c r="QS72" s="74"/>
      <c r="QT72" s="74"/>
      <c r="QU72" s="74"/>
      <c r="QV72" s="74"/>
      <c r="QW72" s="74"/>
      <c r="QX72" s="74"/>
      <c r="QY72" s="74"/>
      <c r="QZ72" s="74"/>
      <c r="RA72" s="74"/>
      <c r="RB72" s="74"/>
      <c r="RC72" s="74"/>
      <c r="RD72" s="74"/>
      <c r="RE72" s="74"/>
      <c r="RF72" s="74"/>
      <c r="RG72" s="74"/>
      <c r="RH72" s="74"/>
      <c r="RI72" s="74"/>
      <c r="RJ72" s="74"/>
      <c r="RK72" s="74"/>
      <c r="RL72" s="74"/>
      <c r="RM72" s="74"/>
      <c r="RN72" s="74"/>
      <c r="RO72" s="74"/>
      <c r="RP72" s="74"/>
      <c r="RQ72" s="74"/>
      <c r="RR72" s="74"/>
      <c r="RS72" s="74"/>
      <c r="RT72" s="74"/>
      <c r="RU72" s="74"/>
      <c r="RV72" s="74"/>
      <c r="RW72" s="74"/>
      <c r="RX72" s="74"/>
      <c r="RY72" s="74"/>
      <c r="RZ72" s="74"/>
      <c r="SA72" s="74"/>
      <c r="SB72" s="74"/>
      <c r="SC72" s="74"/>
      <c r="SD72" s="74"/>
      <c r="SE72" s="74"/>
      <c r="SF72" s="74"/>
      <c r="SG72" s="74"/>
      <c r="SH72" s="74"/>
      <c r="SI72" s="74"/>
      <c r="SJ72" s="74"/>
      <c r="SK72" s="74"/>
      <c r="SL72" s="74"/>
      <c r="SM72" s="74"/>
      <c r="SN72" s="74"/>
      <c r="SO72" s="74"/>
      <c r="SP72" s="74"/>
      <c r="SQ72" s="74"/>
      <c r="SR72" s="74"/>
      <c r="SS72" s="74"/>
      <c r="ST72" s="74"/>
      <c r="SU72" s="74"/>
      <c r="SV72" s="74"/>
      <c r="SW72" s="74"/>
      <c r="SX72" s="74"/>
      <c r="SY72" s="74"/>
      <c r="SZ72" s="74"/>
      <c r="TA72" s="74"/>
      <c r="TB72" s="74"/>
      <c r="TC72" s="74"/>
      <c r="TD72" s="74"/>
      <c r="TE72" s="74"/>
      <c r="TF72" s="74"/>
      <c r="TG72" s="74"/>
      <c r="TH72" s="74"/>
      <c r="TI72" s="74"/>
      <c r="TJ72" s="74"/>
      <c r="TK72" s="74"/>
      <c r="TL72" s="74"/>
      <c r="TM72" s="74"/>
      <c r="TN72" s="74"/>
      <c r="TO72" s="74"/>
      <c r="TP72" s="74"/>
      <c r="TQ72" s="74"/>
      <c r="TR72" s="74"/>
      <c r="TS72" s="74"/>
      <c r="TT72" s="74"/>
      <c r="TU72" s="74"/>
      <c r="TV72" s="74"/>
      <c r="TW72" s="74"/>
      <c r="TX72" s="74"/>
      <c r="TY72" s="74"/>
      <c r="TZ72" s="74"/>
      <c r="UA72" s="74"/>
      <c r="UB72" s="74"/>
      <c r="UC72" s="74"/>
      <c r="UD72" s="74"/>
      <c r="UE72" s="74"/>
      <c r="UF72" s="74"/>
      <c r="UG72" s="74"/>
      <c r="UH72" s="74"/>
      <c r="UI72" s="74"/>
      <c r="UJ72" s="74"/>
      <c r="UK72" s="74"/>
      <c r="UL72" s="74"/>
      <c r="UM72" s="74"/>
      <c r="UN72" s="74"/>
      <c r="UO72" s="74"/>
      <c r="UP72" s="74"/>
      <c r="UQ72" s="74"/>
      <c r="UR72" s="74"/>
      <c r="US72" s="74"/>
      <c r="UT72" s="74"/>
      <c r="UU72" s="74"/>
      <c r="UV72" s="74"/>
      <c r="UW72" s="74"/>
      <c r="UX72" s="74"/>
      <c r="UY72" s="74"/>
      <c r="UZ72" s="74"/>
      <c r="VA72" s="74"/>
      <c r="VB72" s="74"/>
      <c r="VC72" s="74"/>
      <c r="VD72" s="74"/>
      <c r="VE72" s="74"/>
      <c r="VF72" s="74"/>
      <c r="VG72" s="74"/>
      <c r="VH72" s="74"/>
      <c r="VI72" s="74"/>
      <c r="VJ72" s="74"/>
      <c r="VK72" s="74"/>
      <c r="VL72" s="74"/>
      <c r="VM72" s="74"/>
      <c r="VN72" s="74"/>
      <c r="VO72" s="74"/>
      <c r="VP72" s="74"/>
      <c r="VQ72" s="74"/>
      <c r="VR72" s="74"/>
      <c r="VS72" s="74"/>
      <c r="VT72" s="74"/>
      <c r="VU72" s="74"/>
      <c r="VV72" s="74"/>
      <c r="VW72" s="74"/>
      <c r="VX72" s="74"/>
      <c r="VY72" s="74"/>
      <c r="VZ72" s="74"/>
      <c r="WA72" s="74"/>
      <c r="WB72" s="74"/>
      <c r="WC72" s="74"/>
      <c r="WD72" s="74"/>
      <c r="WE72" s="74"/>
      <c r="WF72" s="74"/>
      <c r="WG72" s="74"/>
      <c r="WH72" s="74"/>
      <c r="WI72" s="74"/>
      <c r="WJ72" s="74"/>
      <c r="WK72" s="74"/>
      <c r="WL72" s="74"/>
      <c r="WM72" s="74"/>
      <c r="WN72" s="74"/>
      <c r="WO72" s="74"/>
      <c r="WP72" s="74"/>
      <c r="WQ72" s="74"/>
      <c r="WR72" s="74"/>
      <c r="WS72" s="74"/>
      <c r="WT72" s="74"/>
      <c r="WU72" s="74"/>
      <c r="WV72" s="74"/>
      <c r="WW72" s="74"/>
      <c r="WX72" s="74"/>
      <c r="WY72" s="74"/>
      <c r="WZ72" s="74"/>
      <c r="XA72" s="74"/>
      <c r="XB72" s="74"/>
      <c r="XC72" s="74"/>
      <c r="XD72" s="74"/>
      <c r="XE72" s="74"/>
      <c r="XF72" s="74"/>
      <c r="XG72" s="74"/>
      <c r="XH72" s="74"/>
      <c r="XI72" s="74"/>
      <c r="XJ72" s="74"/>
      <c r="XK72" s="74"/>
      <c r="XL72" s="74"/>
      <c r="XM72" s="74"/>
      <c r="XN72" s="74"/>
      <c r="XO72" s="74"/>
      <c r="XP72" s="74"/>
      <c r="XQ72" s="74"/>
      <c r="XR72" s="74"/>
      <c r="XS72" s="74"/>
      <c r="XT72" s="74"/>
      <c r="XU72" s="74"/>
      <c r="XV72" s="74"/>
      <c r="XW72" s="74"/>
      <c r="XX72" s="74"/>
      <c r="XY72" s="74"/>
      <c r="XZ72" s="74"/>
      <c r="YA72" s="74"/>
      <c r="YB72" s="74"/>
      <c r="YC72" s="74"/>
      <c r="YD72" s="74"/>
      <c r="YE72" s="74"/>
      <c r="YF72" s="74"/>
      <c r="YG72" s="74"/>
      <c r="YH72" s="74"/>
      <c r="YI72" s="74"/>
      <c r="YJ72" s="74"/>
      <c r="YK72" s="74"/>
      <c r="YL72" s="74"/>
      <c r="YM72" s="74"/>
      <c r="YN72" s="74"/>
      <c r="YO72" s="74"/>
      <c r="YP72" s="74"/>
      <c r="YQ72" s="74"/>
      <c r="YR72" s="74"/>
      <c r="YS72" s="74"/>
      <c r="YT72" s="74"/>
      <c r="YU72" s="74"/>
      <c r="YV72" s="74"/>
      <c r="YW72" s="74"/>
      <c r="YX72" s="74"/>
      <c r="YY72" s="74"/>
      <c r="YZ72" s="74"/>
      <c r="ZA72" s="74"/>
      <c r="ZB72" s="74"/>
      <c r="ZC72" s="74"/>
      <c r="ZD72" s="74"/>
      <c r="ZE72" s="74"/>
      <c r="ZF72" s="74"/>
      <c r="ZG72" s="74"/>
      <c r="ZH72" s="74"/>
      <c r="ZI72" s="74"/>
      <c r="ZJ72" s="74"/>
      <c r="ZK72" s="74"/>
      <c r="ZL72" s="74"/>
      <c r="ZM72" s="74"/>
      <c r="ZN72" s="74"/>
      <c r="ZO72" s="74"/>
      <c r="ZP72" s="74"/>
      <c r="ZQ72" s="74"/>
      <c r="ZR72" s="74"/>
      <c r="ZS72" s="74"/>
      <c r="ZT72" s="74"/>
      <c r="ZU72" s="74"/>
      <c r="ZV72" s="74"/>
      <c r="ZW72" s="74"/>
      <c r="ZX72" s="74"/>
      <c r="ZY72" s="74"/>
      <c r="ZZ72" s="74"/>
      <c r="AAA72" s="74"/>
      <c r="AAB72" s="74"/>
      <c r="AAC72" s="74"/>
      <c r="AAD72" s="74"/>
      <c r="AAE72" s="74"/>
      <c r="AAF72" s="74"/>
      <c r="AAG72" s="74"/>
      <c r="AAH72" s="74"/>
      <c r="AAI72" s="74"/>
      <c r="AAJ72" s="74"/>
      <c r="AAK72" s="74"/>
      <c r="AAL72" s="74"/>
      <c r="AAM72" s="74"/>
      <c r="AAN72" s="74"/>
      <c r="AAO72" s="74"/>
      <c r="AAP72" s="74"/>
      <c r="AAQ72" s="74"/>
      <c r="AAR72" s="74"/>
      <c r="AAS72" s="74"/>
      <c r="AAT72" s="74"/>
      <c r="AAU72" s="74"/>
      <c r="AAV72" s="74"/>
      <c r="AAW72" s="74"/>
      <c r="AAX72" s="74"/>
      <c r="AAY72" s="74"/>
      <c r="AAZ72" s="74"/>
      <c r="ABA72" s="74"/>
      <c r="ABB72" s="74"/>
      <c r="ABC72" s="74"/>
      <c r="ABD72" s="74"/>
      <c r="ABE72" s="74"/>
      <c r="ABF72" s="74"/>
      <c r="ABG72" s="74"/>
      <c r="ABH72" s="74"/>
      <c r="ABI72" s="74"/>
    </row>
    <row r="73" spans="1:737" s="41" customFormat="1" ht="15" x14ac:dyDescent="0.25">
      <c r="A73" s="59" t="s">
        <v>90</v>
      </c>
      <c r="B73" s="52"/>
      <c r="C73" s="54" t="s">
        <v>56</v>
      </c>
      <c r="D73" s="54" t="s">
        <v>59</v>
      </c>
      <c r="E73" s="62" t="s">
        <v>14</v>
      </c>
      <c r="F73" s="71">
        <v>12406</v>
      </c>
      <c r="G73" s="152">
        <v>445</v>
      </c>
      <c r="H73" s="152">
        <v>462</v>
      </c>
      <c r="I73" s="153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>
        <v>0</v>
      </c>
      <c r="R73" s="152">
        <v>0</v>
      </c>
      <c r="S73" s="152">
        <v>0</v>
      </c>
      <c r="T73" s="152">
        <v>0</v>
      </c>
      <c r="U73" s="73">
        <f>SUM(I73:T73)</f>
        <v>0</v>
      </c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M73" s="74"/>
      <c r="GN73" s="74"/>
      <c r="GO73" s="74"/>
      <c r="GP73" s="74"/>
      <c r="GQ73" s="74"/>
      <c r="GR73" s="74"/>
      <c r="GS73" s="74"/>
      <c r="GT73" s="74"/>
      <c r="GU73" s="74"/>
      <c r="GV73" s="74"/>
      <c r="GW73" s="74"/>
      <c r="GX73" s="74"/>
      <c r="GY73" s="74"/>
      <c r="GZ73" s="74"/>
      <c r="HA73" s="74"/>
      <c r="HB73" s="74"/>
      <c r="HC73" s="74"/>
      <c r="HD73" s="74"/>
      <c r="HE73" s="74"/>
      <c r="HF73" s="74"/>
      <c r="HG73" s="74"/>
      <c r="HH73" s="74"/>
      <c r="HI73" s="74"/>
      <c r="HJ73" s="74"/>
      <c r="HK73" s="74"/>
      <c r="HL73" s="74"/>
      <c r="HM73" s="74"/>
      <c r="HN73" s="74"/>
      <c r="HO73" s="74"/>
      <c r="HP73" s="74"/>
      <c r="HQ73" s="74"/>
      <c r="HR73" s="74"/>
      <c r="HS73" s="74"/>
      <c r="HT73" s="74"/>
      <c r="HU73" s="74"/>
      <c r="HV73" s="74"/>
      <c r="HW73" s="74"/>
      <c r="HX73" s="74"/>
      <c r="HY73" s="74"/>
      <c r="HZ73" s="74"/>
      <c r="IA73" s="74"/>
      <c r="IB73" s="74"/>
      <c r="IC73" s="74"/>
      <c r="ID73" s="74"/>
      <c r="IE73" s="74"/>
      <c r="IF73" s="74"/>
      <c r="IG73" s="74"/>
      <c r="IH73" s="74"/>
      <c r="II73" s="74"/>
      <c r="IJ73" s="74"/>
      <c r="IK73" s="74"/>
      <c r="IL73" s="74"/>
      <c r="IM73" s="74"/>
      <c r="IN73" s="74"/>
      <c r="IO73" s="74"/>
      <c r="IP73" s="74"/>
      <c r="IQ73" s="74"/>
      <c r="IR73" s="74"/>
      <c r="IS73" s="74"/>
      <c r="IT73" s="74"/>
      <c r="IU73" s="74"/>
      <c r="IV73" s="74"/>
      <c r="IW73" s="74"/>
      <c r="IX73" s="74"/>
      <c r="IY73" s="74"/>
      <c r="IZ73" s="74"/>
      <c r="JA73" s="74"/>
      <c r="JB73" s="74"/>
      <c r="JC73" s="74"/>
      <c r="JD73" s="74"/>
      <c r="JE73" s="74"/>
      <c r="JF73" s="74"/>
      <c r="JG73" s="74"/>
      <c r="JH73" s="74"/>
      <c r="JI73" s="74"/>
      <c r="JJ73" s="74"/>
      <c r="JK73" s="74"/>
      <c r="JL73" s="74"/>
      <c r="JM73" s="74"/>
      <c r="JN73" s="74"/>
      <c r="JO73" s="74"/>
      <c r="JP73" s="74"/>
      <c r="JQ73" s="74"/>
      <c r="JR73" s="74"/>
      <c r="JS73" s="74"/>
      <c r="JT73" s="74"/>
      <c r="JU73" s="74"/>
      <c r="JV73" s="74"/>
      <c r="JW73" s="74"/>
      <c r="JX73" s="74"/>
      <c r="JY73" s="74"/>
      <c r="JZ73" s="74"/>
      <c r="KA73" s="74"/>
      <c r="KB73" s="74"/>
      <c r="KC73" s="74"/>
      <c r="KD73" s="74"/>
      <c r="KE73" s="74"/>
      <c r="KF73" s="74"/>
      <c r="KG73" s="74"/>
      <c r="KH73" s="74"/>
      <c r="KI73" s="74"/>
      <c r="KJ73" s="74"/>
      <c r="KK73" s="74"/>
      <c r="KL73" s="74"/>
      <c r="KM73" s="74"/>
      <c r="KN73" s="74"/>
      <c r="KO73" s="74"/>
      <c r="KP73" s="74"/>
      <c r="KQ73" s="74"/>
      <c r="KR73" s="74"/>
      <c r="KS73" s="74"/>
      <c r="KT73" s="74"/>
      <c r="KU73" s="74"/>
      <c r="KV73" s="74"/>
      <c r="KW73" s="74"/>
      <c r="KX73" s="74"/>
      <c r="KY73" s="74"/>
      <c r="KZ73" s="74"/>
      <c r="LA73" s="74"/>
      <c r="LB73" s="74"/>
      <c r="LC73" s="74"/>
      <c r="LD73" s="74"/>
      <c r="LE73" s="74"/>
      <c r="LF73" s="74"/>
      <c r="LG73" s="74"/>
      <c r="LH73" s="74"/>
      <c r="LI73" s="74"/>
      <c r="LJ73" s="74"/>
      <c r="LK73" s="74"/>
      <c r="LL73" s="74"/>
      <c r="LM73" s="74"/>
      <c r="LN73" s="74"/>
      <c r="LO73" s="74"/>
      <c r="LP73" s="74"/>
      <c r="LQ73" s="74"/>
      <c r="LR73" s="74"/>
      <c r="LS73" s="74"/>
      <c r="LT73" s="74"/>
      <c r="LU73" s="74"/>
      <c r="LV73" s="74"/>
      <c r="LW73" s="74"/>
      <c r="LX73" s="74"/>
      <c r="LY73" s="74"/>
      <c r="LZ73" s="74"/>
      <c r="MA73" s="74"/>
      <c r="MB73" s="74"/>
      <c r="MC73" s="74"/>
      <c r="MD73" s="74"/>
      <c r="ME73" s="74"/>
      <c r="MF73" s="74"/>
      <c r="MG73" s="74"/>
      <c r="MH73" s="74"/>
      <c r="MI73" s="74"/>
      <c r="MJ73" s="74"/>
      <c r="MK73" s="74"/>
      <c r="ML73" s="74"/>
      <c r="MM73" s="74"/>
      <c r="MN73" s="74"/>
      <c r="MO73" s="74"/>
      <c r="MP73" s="74"/>
      <c r="MQ73" s="74"/>
      <c r="MR73" s="74"/>
      <c r="MS73" s="74"/>
      <c r="MT73" s="74"/>
      <c r="MU73" s="74"/>
      <c r="MV73" s="74"/>
      <c r="MW73" s="74"/>
      <c r="MX73" s="74"/>
      <c r="MY73" s="74"/>
      <c r="MZ73" s="74"/>
      <c r="NA73" s="74"/>
      <c r="NB73" s="74"/>
      <c r="NC73" s="74"/>
      <c r="ND73" s="74"/>
      <c r="NE73" s="74"/>
      <c r="NF73" s="74"/>
      <c r="NG73" s="74"/>
      <c r="NH73" s="74"/>
      <c r="NI73" s="74"/>
      <c r="NJ73" s="74"/>
      <c r="NK73" s="74"/>
      <c r="NL73" s="74"/>
      <c r="NM73" s="74"/>
      <c r="NN73" s="74"/>
      <c r="NO73" s="74"/>
      <c r="NP73" s="74"/>
      <c r="NQ73" s="74"/>
      <c r="NR73" s="74"/>
      <c r="NS73" s="74"/>
      <c r="NT73" s="74"/>
      <c r="NU73" s="74"/>
      <c r="NV73" s="74"/>
      <c r="NW73" s="74"/>
      <c r="NX73" s="74"/>
      <c r="NY73" s="74"/>
      <c r="NZ73" s="74"/>
      <c r="OA73" s="74"/>
      <c r="OB73" s="74"/>
      <c r="OC73" s="74"/>
      <c r="OD73" s="74"/>
      <c r="OE73" s="74"/>
      <c r="OF73" s="74"/>
      <c r="OG73" s="74"/>
      <c r="OH73" s="74"/>
      <c r="OI73" s="74"/>
      <c r="OJ73" s="74"/>
      <c r="OK73" s="74"/>
      <c r="OL73" s="74"/>
      <c r="OM73" s="74"/>
      <c r="ON73" s="74"/>
      <c r="OO73" s="74"/>
      <c r="OP73" s="74"/>
      <c r="OQ73" s="74"/>
      <c r="OR73" s="74"/>
      <c r="OS73" s="74"/>
      <c r="OT73" s="74"/>
      <c r="OU73" s="74"/>
      <c r="OV73" s="74"/>
      <c r="OW73" s="74"/>
      <c r="OX73" s="74"/>
      <c r="OY73" s="74"/>
      <c r="OZ73" s="74"/>
      <c r="PA73" s="74"/>
      <c r="PB73" s="74"/>
      <c r="PC73" s="74"/>
      <c r="PD73" s="74"/>
      <c r="PE73" s="74"/>
      <c r="PF73" s="74"/>
      <c r="PG73" s="74"/>
      <c r="PH73" s="74"/>
      <c r="PI73" s="74"/>
      <c r="PJ73" s="74"/>
      <c r="PK73" s="74"/>
      <c r="PL73" s="74"/>
      <c r="PM73" s="74"/>
      <c r="PN73" s="74"/>
      <c r="PO73" s="74"/>
      <c r="PP73" s="74"/>
      <c r="PQ73" s="74"/>
      <c r="PR73" s="74"/>
      <c r="PS73" s="74"/>
      <c r="PT73" s="74"/>
      <c r="PU73" s="74"/>
      <c r="PV73" s="74"/>
      <c r="PW73" s="74"/>
      <c r="PX73" s="74"/>
      <c r="PY73" s="74"/>
      <c r="PZ73" s="74"/>
      <c r="QA73" s="74"/>
      <c r="QB73" s="74"/>
      <c r="QC73" s="74"/>
      <c r="QD73" s="74"/>
      <c r="QE73" s="74"/>
      <c r="QF73" s="74"/>
      <c r="QG73" s="74"/>
      <c r="QH73" s="74"/>
      <c r="QI73" s="74"/>
      <c r="QJ73" s="74"/>
      <c r="QK73" s="74"/>
      <c r="QL73" s="74"/>
      <c r="QM73" s="74"/>
      <c r="QN73" s="74"/>
      <c r="QO73" s="74"/>
      <c r="QP73" s="74"/>
      <c r="QQ73" s="74"/>
      <c r="QR73" s="74"/>
      <c r="QS73" s="74"/>
      <c r="QT73" s="74"/>
      <c r="QU73" s="74"/>
      <c r="QV73" s="74"/>
      <c r="QW73" s="74"/>
      <c r="QX73" s="74"/>
      <c r="QY73" s="74"/>
      <c r="QZ73" s="74"/>
      <c r="RA73" s="74"/>
      <c r="RB73" s="74"/>
      <c r="RC73" s="74"/>
      <c r="RD73" s="74"/>
      <c r="RE73" s="74"/>
      <c r="RF73" s="74"/>
      <c r="RG73" s="74"/>
      <c r="RH73" s="74"/>
      <c r="RI73" s="74"/>
      <c r="RJ73" s="74"/>
      <c r="RK73" s="74"/>
      <c r="RL73" s="74"/>
      <c r="RM73" s="74"/>
      <c r="RN73" s="74"/>
      <c r="RO73" s="74"/>
      <c r="RP73" s="74"/>
      <c r="RQ73" s="74"/>
      <c r="RR73" s="74"/>
      <c r="RS73" s="74"/>
      <c r="RT73" s="74"/>
      <c r="RU73" s="74"/>
      <c r="RV73" s="74"/>
      <c r="RW73" s="74"/>
      <c r="RX73" s="74"/>
      <c r="RY73" s="74"/>
      <c r="RZ73" s="74"/>
      <c r="SA73" s="74"/>
      <c r="SB73" s="74"/>
      <c r="SC73" s="74"/>
      <c r="SD73" s="74"/>
      <c r="SE73" s="74"/>
      <c r="SF73" s="74"/>
      <c r="SG73" s="74"/>
      <c r="SH73" s="74"/>
      <c r="SI73" s="74"/>
      <c r="SJ73" s="74"/>
      <c r="SK73" s="74"/>
      <c r="SL73" s="74"/>
      <c r="SM73" s="74"/>
      <c r="SN73" s="74"/>
      <c r="SO73" s="74"/>
      <c r="SP73" s="74"/>
      <c r="SQ73" s="74"/>
      <c r="SR73" s="74"/>
      <c r="SS73" s="74"/>
      <c r="ST73" s="74"/>
      <c r="SU73" s="74"/>
      <c r="SV73" s="74"/>
      <c r="SW73" s="74"/>
      <c r="SX73" s="74"/>
      <c r="SY73" s="74"/>
      <c r="SZ73" s="74"/>
      <c r="TA73" s="74"/>
      <c r="TB73" s="74"/>
      <c r="TC73" s="74"/>
      <c r="TD73" s="74"/>
      <c r="TE73" s="74"/>
      <c r="TF73" s="74"/>
      <c r="TG73" s="74"/>
      <c r="TH73" s="74"/>
      <c r="TI73" s="74"/>
      <c r="TJ73" s="74"/>
      <c r="TK73" s="74"/>
      <c r="TL73" s="74"/>
      <c r="TM73" s="74"/>
      <c r="TN73" s="74"/>
      <c r="TO73" s="74"/>
      <c r="TP73" s="74"/>
      <c r="TQ73" s="74"/>
      <c r="TR73" s="74"/>
      <c r="TS73" s="74"/>
      <c r="TT73" s="74"/>
      <c r="TU73" s="74"/>
      <c r="TV73" s="74"/>
      <c r="TW73" s="74"/>
      <c r="TX73" s="74"/>
      <c r="TY73" s="74"/>
      <c r="TZ73" s="74"/>
      <c r="UA73" s="74"/>
      <c r="UB73" s="74"/>
      <c r="UC73" s="74"/>
      <c r="UD73" s="74"/>
      <c r="UE73" s="74"/>
      <c r="UF73" s="74"/>
      <c r="UG73" s="74"/>
      <c r="UH73" s="74"/>
      <c r="UI73" s="74"/>
      <c r="UJ73" s="74"/>
      <c r="UK73" s="74"/>
      <c r="UL73" s="74"/>
      <c r="UM73" s="74"/>
      <c r="UN73" s="74"/>
      <c r="UO73" s="74"/>
      <c r="UP73" s="74"/>
      <c r="UQ73" s="74"/>
      <c r="UR73" s="74"/>
      <c r="US73" s="74"/>
      <c r="UT73" s="74"/>
      <c r="UU73" s="74"/>
      <c r="UV73" s="74"/>
      <c r="UW73" s="74"/>
      <c r="UX73" s="74"/>
      <c r="UY73" s="74"/>
      <c r="UZ73" s="74"/>
      <c r="VA73" s="74"/>
      <c r="VB73" s="74"/>
      <c r="VC73" s="74"/>
      <c r="VD73" s="74"/>
      <c r="VE73" s="74"/>
      <c r="VF73" s="74"/>
      <c r="VG73" s="74"/>
      <c r="VH73" s="74"/>
      <c r="VI73" s="74"/>
      <c r="VJ73" s="74"/>
      <c r="VK73" s="74"/>
      <c r="VL73" s="74"/>
      <c r="VM73" s="74"/>
      <c r="VN73" s="74"/>
      <c r="VO73" s="74"/>
      <c r="VP73" s="74"/>
      <c r="VQ73" s="74"/>
      <c r="VR73" s="74"/>
      <c r="VS73" s="74"/>
      <c r="VT73" s="74"/>
      <c r="VU73" s="74"/>
      <c r="VV73" s="74"/>
      <c r="VW73" s="74"/>
      <c r="VX73" s="74"/>
      <c r="VY73" s="74"/>
      <c r="VZ73" s="74"/>
      <c r="WA73" s="74"/>
      <c r="WB73" s="74"/>
      <c r="WC73" s="74"/>
      <c r="WD73" s="74"/>
      <c r="WE73" s="74"/>
      <c r="WF73" s="74"/>
      <c r="WG73" s="74"/>
      <c r="WH73" s="74"/>
      <c r="WI73" s="74"/>
      <c r="WJ73" s="74"/>
      <c r="WK73" s="74"/>
      <c r="WL73" s="74"/>
      <c r="WM73" s="74"/>
      <c r="WN73" s="74"/>
      <c r="WO73" s="74"/>
      <c r="WP73" s="74"/>
      <c r="WQ73" s="74"/>
      <c r="WR73" s="74"/>
      <c r="WS73" s="74"/>
      <c r="WT73" s="74"/>
      <c r="WU73" s="74"/>
      <c r="WV73" s="74"/>
      <c r="WW73" s="74"/>
      <c r="WX73" s="74"/>
      <c r="WY73" s="74"/>
      <c r="WZ73" s="74"/>
      <c r="XA73" s="74"/>
      <c r="XB73" s="74"/>
      <c r="XC73" s="74"/>
      <c r="XD73" s="74"/>
      <c r="XE73" s="74"/>
      <c r="XF73" s="74"/>
      <c r="XG73" s="74"/>
      <c r="XH73" s="74"/>
      <c r="XI73" s="74"/>
      <c r="XJ73" s="74"/>
      <c r="XK73" s="74"/>
      <c r="XL73" s="74"/>
      <c r="XM73" s="74"/>
      <c r="XN73" s="74"/>
      <c r="XO73" s="74"/>
      <c r="XP73" s="74"/>
      <c r="XQ73" s="74"/>
      <c r="XR73" s="74"/>
      <c r="XS73" s="74"/>
      <c r="XT73" s="74"/>
      <c r="XU73" s="74"/>
      <c r="XV73" s="74"/>
      <c r="XW73" s="74"/>
      <c r="XX73" s="74"/>
      <c r="XY73" s="74"/>
      <c r="XZ73" s="74"/>
      <c r="YA73" s="74"/>
      <c r="YB73" s="74"/>
      <c r="YC73" s="74"/>
      <c r="YD73" s="74"/>
      <c r="YE73" s="74"/>
      <c r="YF73" s="74"/>
      <c r="YG73" s="74"/>
      <c r="YH73" s="74"/>
      <c r="YI73" s="74"/>
      <c r="YJ73" s="74"/>
      <c r="YK73" s="74"/>
      <c r="YL73" s="74"/>
      <c r="YM73" s="74"/>
      <c r="YN73" s="74"/>
      <c r="YO73" s="74"/>
      <c r="YP73" s="74"/>
      <c r="YQ73" s="74"/>
      <c r="YR73" s="74"/>
      <c r="YS73" s="74"/>
      <c r="YT73" s="74"/>
      <c r="YU73" s="74"/>
      <c r="YV73" s="74"/>
      <c r="YW73" s="74"/>
      <c r="YX73" s="74"/>
      <c r="YY73" s="74"/>
      <c r="YZ73" s="74"/>
      <c r="ZA73" s="74"/>
      <c r="ZB73" s="74"/>
      <c r="ZC73" s="74"/>
      <c r="ZD73" s="74"/>
      <c r="ZE73" s="74"/>
      <c r="ZF73" s="74"/>
      <c r="ZG73" s="74"/>
      <c r="ZH73" s="74"/>
      <c r="ZI73" s="74"/>
      <c r="ZJ73" s="74"/>
      <c r="ZK73" s="74"/>
      <c r="ZL73" s="74"/>
      <c r="ZM73" s="74"/>
      <c r="ZN73" s="74"/>
      <c r="ZO73" s="74"/>
      <c r="ZP73" s="74"/>
      <c r="ZQ73" s="74"/>
      <c r="ZR73" s="74"/>
      <c r="ZS73" s="74"/>
      <c r="ZT73" s="74"/>
      <c r="ZU73" s="74"/>
      <c r="ZV73" s="74"/>
      <c r="ZW73" s="74"/>
      <c r="ZX73" s="74"/>
      <c r="ZY73" s="74"/>
      <c r="ZZ73" s="74"/>
      <c r="AAA73" s="74"/>
      <c r="AAB73" s="74"/>
      <c r="AAC73" s="74"/>
      <c r="AAD73" s="74"/>
      <c r="AAE73" s="74"/>
      <c r="AAF73" s="74"/>
      <c r="AAG73" s="74"/>
      <c r="AAH73" s="74"/>
      <c r="AAI73" s="74"/>
      <c r="AAJ73" s="74"/>
      <c r="AAK73" s="74"/>
      <c r="AAL73" s="74"/>
      <c r="AAM73" s="74"/>
      <c r="AAN73" s="74"/>
      <c r="AAO73" s="74"/>
      <c r="AAP73" s="74"/>
      <c r="AAQ73" s="74"/>
      <c r="AAR73" s="74"/>
      <c r="AAS73" s="74"/>
      <c r="AAT73" s="74"/>
      <c r="AAU73" s="74"/>
      <c r="AAV73" s="74"/>
      <c r="AAW73" s="74"/>
      <c r="AAX73" s="74"/>
      <c r="AAY73" s="74"/>
      <c r="AAZ73" s="74"/>
      <c r="ABA73" s="74"/>
      <c r="ABB73" s="74"/>
      <c r="ABC73" s="74"/>
      <c r="ABD73" s="74"/>
      <c r="ABE73" s="74"/>
      <c r="ABF73" s="74"/>
      <c r="ABG73" s="74"/>
      <c r="ABH73" s="74"/>
      <c r="ABI73" s="74"/>
    </row>
    <row r="74" spans="1:737" s="41" customFormat="1" ht="15" x14ac:dyDescent="0.25">
      <c r="A74" s="59" t="s">
        <v>91</v>
      </c>
      <c r="B74" s="52"/>
      <c r="C74" s="54" t="s">
        <v>56</v>
      </c>
      <c r="D74" s="54" t="s">
        <v>59</v>
      </c>
      <c r="E74" s="62" t="s">
        <v>14</v>
      </c>
      <c r="F74" s="63">
        <v>61220</v>
      </c>
      <c r="G74" s="152">
        <v>1875</v>
      </c>
      <c r="H74" s="152">
        <v>1875</v>
      </c>
      <c r="I74" s="153">
        <v>0</v>
      </c>
      <c r="J74" s="152">
        <v>0</v>
      </c>
      <c r="K74" s="152">
        <v>0</v>
      </c>
      <c r="L74" s="152">
        <v>0</v>
      </c>
      <c r="M74" s="152">
        <v>0</v>
      </c>
      <c r="N74" s="152">
        <v>0</v>
      </c>
      <c r="O74" s="152">
        <v>0</v>
      </c>
      <c r="P74" s="152">
        <v>0</v>
      </c>
      <c r="Q74" s="152">
        <v>0</v>
      </c>
      <c r="R74" s="152">
        <v>0</v>
      </c>
      <c r="S74" s="152">
        <v>0</v>
      </c>
      <c r="T74" s="152">
        <v>0</v>
      </c>
      <c r="U74" s="73">
        <f t="shared" ref="U74" si="12">SUM(I74:T74)</f>
        <v>0</v>
      </c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M74" s="74"/>
      <c r="GN74" s="74"/>
      <c r="GO74" s="74"/>
      <c r="GP74" s="74"/>
      <c r="GQ74" s="74"/>
      <c r="GR74" s="74"/>
      <c r="GS74" s="74"/>
      <c r="GT74" s="74"/>
      <c r="GU74" s="74"/>
      <c r="GV74" s="74"/>
      <c r="GW74" s="74"/>
      <c r="GX74" s="74"/>
      <c r="GY74" s="74"/>
      <c r="GZ74" s="74"/>
      <c r="HA74" s="74"/>
      <c r="HB74" s="74"/>
      <c r="HC74" s="74"/>
      <c r="HD74" s="74"/>
      <c r="HE74" s="74"/>
      <c r="HF74" s="74"/>
      <c r="HG74" s="74"/>
      <c r="HH74" s="74"/>
      <c r="HI74" s="74"/>
      <c r="HJ74" s="74"/>
      <c r="HK74" s="74"/>
      <c r="HL74" s="74"/>
      <c r="HM74" s="74"/>
      <c r="HN74" s="74"/>
      <c r="HO74" s="74"/>
      <c r="HP74" s="74"/>
      <c r="HQ74" s="74"/>
      <c r="HR74" s="74"/>
      <c r="HS74" s="74"/>
      <c r="HT74" s="74"/>
      <c r="HU74" s="74"/>
      <c r="HV74" s="74"/>
      <c r="HW74" s="74"/>
      <c r="HX74" s="74"/>
      <c r="HY74" s="74"/>
      <c r="HZ74" s="74"/>
      <c r="IA74" s="74"/>
      <c r="IB74" s="74"/>
      <c r="IC74" s="74"/>
      <c r="ID74" s="74"/>
      <c r="IE74" s="74"/>
      <c r="IF74" s="74"/>
      <c r="IG74" s="74"/>
      <c r="IH74" s="74"/>
      <c r="II74" s="74"/>
      <c r="IJ74" s="74"/>
      <c r="IK74" s="74"/>
      <c r="IL74" s="74"/>
      <c r="IM74" s="74"/>
      <c r="IN74" s="74"/>
      <c r="IO74" s="74"/>
      <c r="IP74" s="74"/>
      <c r="IQ74" s="74"/>
      <c r="IR74" s="74"/>
      <c r="IS74" s="74"/>
      <c r="IT74" s="74"/>
      <c r="IU74" s="74"/>
      <c r="IV74" s="74"/>
      <c r="IW74" s="74"/>
      <c r="IX74" s="74"/>
      <c r="IY74" s="74"/>
      <c r="IZ74" s="74"/>
      <c r="JA74" s="74"/>
      <c r="JB74" s="74"/>
      <c r="JC74" s="74"/>
      <c r="JD74" s="74"/>
      <c r="JE74" s="74"/>
      <c r="JF74" s="74"/>
      <c r="JG74" s="74"/>
      <c r="JH74" s="74"/>
      <c r="JI74" s="74"/>
      <c r="JJ74" s="74"/>
      <c r="JK74" s="74"/>
      <c r="JL74" s="74"/>
      <c r="JM74" s="74"/>
      <c r="JN74" s="74"/>
      <c r="JO74" s="74"/>
      <c r="JP74" s="74"/>
      <c r="JQ74" s="74"/>
      <c r="JR74" s="74"/>
      <c r="JS74" s="74"/>
      <c r="JT74" s="74"/>
      <c r="JU74" s="74"/>
      <c r="JV74" s="74"/>
      <c r="JW74" s="74"/>
      <c r="JX74" s="74"/>
      <c r="JY74" s="74"/>
      <c r="JZ74" s="74"/>
      <c r="KA74" s="74"/>
      <c r="KB74" s="74"/>
      <c r="KC74" s="74"/>
      <c r="KD74" s="74"/>
      <c r="KE74" s="74"/>
      <c r="KF74" s="74"/>
      <c r="KG74" s="74"/>
      <c r="KH74" s="74"/>
      <c r="KI74" s="74"/>
      <c r="KJ74" s="74"/>
      <c r="KK74" s="74"/>
      <c r="KL74" s="74"/>
      <c r="KM74" s="74"/>
      <c r="KN74" s="74"/>
      <c r="KO74" s="74"/>
      <c r="KP74" s="74"/>
      <c r="KQ74" s="74"/>
      <c r="KR74" s="74"/>
      <c r="KS74" s="74"/>
      <c r="KT74" s="74"/>
      <c r="KU74" s="74"/>
      <c r="KV74" s="74"/>
      <c r="KW74" s="74"/>
      <c r="KX74" s="74"/>
      <c r="KY74" s="74"/>
      <c r="KZ74" s="74"/>
      <c r="LA74" s="74"/>
      <c r="LB74" s="74"/>
      <c r="LC74" s="74"/>
      <c r="LD74" s="74"/>
      <c r="LE74" s="74"/>
      <c r="LF74" s="74"/>
      <c r="LG74" s="74"/>
      <c r="LH74" s="74"/>
      <c r="LI74" s="74"/>
      <c r="LJ74" s="74"/>
      <c r="LK74" s="74"/>
      <c r="LL74" s="74"/>
      <c r="LM74" s="74"/>
      <c r="LN74" s="74"/>
      <c r="LO74" s="74"/>
      <c r="LP74" s="74"/>
      <c r="LQ74" s="74"/>
      <c r="LR74" s="74"/>
      <c r="LS74" s="74"/>
      <c r="LT74" s="74"/>
      <c r="LU74" s="74"/>
      <c r="LV74" s="74"/>
      <c r="LW74" s="74"/>
      <c r="LX74" s="74"/>
      <c r="LY74" s="74"/>
      <c r="LZ74" s="74"/>
      <c r="MA74" s="74"/>
      <c r="MB74" s="74"/>
      <c r="MC74" s="74"/>
      <c r="MD74" s="74"/>
      <c r="ME74" s="74"/>
      <c r="MF74" s="74"/>
      <c r="MG74" s="74"/>
      <c r="MH74" s="74"/>
      <c r="MI74" s="74"/>
      <c r="MJ74" s="74"/>
      <c r="MK74" s="74"/>
      <c r="ML74" s="74"/>
      <c r="MM74" s="74"/>
      <c r="MN74" s="74"/>
      <c r="MO74" s="74"/>
      <c r="MP74" s="74"/>
      <c r="MQ74" s="74"/>
      <c r="MR74" s="74"/>
      <c r="MS74" s="74"/>
      <c r="MT74" s="74"/>
      <c r="MU74" s="74"/>
      <c r="MV74" s="74"/>
      <c r="MW74" s="74"/>
      <c r="MX74" s="74"/>
      <c r="MY74" s="74"/>
      <c r="MZ74" s="74"/>
      <c r="NA74" s="74"/>
      <c r="NB74" s="74"/>
      <c r="NC74" s="74"/>
      <c r="ND74" s="74"/>
      <c r="NE74" s="74"/>
      <c r="NF74" s="74"/>
      <c r="NG74" s="74"/>
      <c r="NH74" s="74"/>
      <c r="NI74" s="74"/>
      <c r="NJ74" s="74"/>
      <c r="NK74" s="74"/>
      <c r="NL74" s="74"/>
      <c r="NM74" s="74"/>
      <c r="NN74" s="74"/>
      <c r="NO74" s="74"/>
      <c r="NP74" s="74"/>
      <c r="NQ74" s="74"/>
      <c r="NR74" s="74"/>
      <c r="NS74" s="74"/>
      <c r="NT74" s="74"/>
      <c r="NU74" s="74"/>
      <c r="NV74" s="74"/>
      <c r="NW74" s="74"/>
      <c r="NX74" s="74"/>
      <c r="NY74" s="74"/>
      <c r="NZ74" s="74"/>
      <c r="OA74" s="74"/>
      <c r="OB74" s="74"/>
      <c r="OC74" s="74"/>
      <c r="OD74" s="74"/>
      <c r="OE74" s="74"/>
      <c r="OF74" s="74"/>
      <c r="OG74" s="74"/>
      <c r="OH74" s="74"/>
      <c r="OI74" s="74"/>
      <c r="OJ74" s="74"/>
      <c r="OK74" s="74"/>
      <c r="OL74" s="74"/>
      <c r="OM74" s="74"/>
      <c r="ON74" s="74"/>
      <c r="OO74" s="74"/>
      <c r="OP74" s="74"/>
      <c r="OQ74" s="74"/>
      <c r="OR74" s="74"/>
      <c r="OS74" s="74"/>
      <c r="OT74" s="74"/>
      <c r="OU74" s="74"/>
      <c r="OV74" s="74"/>
      <c r="OW74" s="74"/>
      <c r="OX74" s="74"/>
      <c r="OY74" s="74"/>
      <c r="OZ74" s="74"/>
      <c r="PA74" s="74"/>
      <c r="PB74" s="74"/>
      <c r="PC74" s="74"/>
      <c r="PD74" s="74"/>
      <c r="PE74" s="74"/>
      <c r="PF74" s="74"/>
      <c r="PG74" s="74"/>
      <c r="PH74" s="74"/>
      <c r="PI74" s="74"/>
      <c r="PJ74" s="74"/>
      <c r="PK74" s="74"/>
      <c r="PL74" s="74"/>
      <c r="PM74" s="74"/>
      <c r="PN74" s="74"/>
      <c r="PO74" s="74"/>
      <c r="PP74" s="74"/>
      <c r="PQ74" s="74"/>
      <c r="PR74" s="74"/>
      <c r="PS74" s="74"/>
      <c r="PT74" s="74"/>
      <c r="PU74" s="74"/>
      <c r="PV74" s="74"/>
      <c r="PW74" s="74"/>
      <c r="PX74" s="74"/>
      <c r="PY74" s="74"/>
      <c r="PZ74" s="74"/>
      <c r="QA74" s="74"/>
      <c r="QB74" s="74"/>
      <c r="QC74" s="74"/>
      <c r="QD74" s="74"/>
      <c r="QE74" s="74"/>
      <c r="QF74" s="74"/>
      <c r="QG74" s="74"/>
      <c r="QH74" s="74"/>
      <c r="QI74" s="74"/>
      <c r="QJ74" s="74"/>
      <c r="QK74" s="74"/>
      <c r="QL74" s="74"/>
      <c r="QM74" s="74"/>
      <c r="QN74" s="74"/>
      <c r="QO74" s="74"/>
      <c r="QP74" s="74"/>
      <c r="QQ74" s="74"/>
      <c r="QR74" s="74"/>
      <c r="QS74" s="74"/>
      <c r="QT74" s="74"/>
      <c r="QU74" s="74"/>
      <c r="QV74" s="74"/>
      <c r="QW74" s="74"/>
      <c r="QX74" s="74"/>
      <c r="QY74" s="74"/>
      <c r="QZ74" s="74"/>
      <c r="RA74" s="74"/>
      <c r="RB74" s="74"/>
      <c r="RC74" s="74"/>
      <c r="RD74" s="74"/>
      <c r="RE74" s="74"/>
      <c r="RF74" s="74"/>
      <c r="RG74" s="74"/>
      <c r="RH74" s="74"/>
      <c r="RI74" s="74"/>
      <c r="RJ74" s="74"/>
      <c r="RK74" s="74"/>
      <c r="RL74" s="74"/>
      <c r="RM74" s="74"/>
      <c r="RN74" s="74"/>
      <c r="RO74" s="74"/>
      <c r="RP74" s="74"/>
      <c r="RQ74" s="74"/>
      <c r="RR74" s="74"/>
      <c r="RS74" s="74"/>
      <c r="RT74" s="74"/>
      <c r="RU74" s="74"/>
      <c r="RV74" s="74"/>
      <c r="RW74" s="74"/>
      <c r="RX74" s="74"/>
      <c r="RY74" s="74"/>
      <c r="RZ74" s="74"/>
      <c r="SA74" s="74"/>
      <c r="SB74" s="74"/>
      <c r="SC74" s="74"/>
      <c r="SD74" s="74"/>
      <c r="SE74" s="74"/>
      <c r="SF74" s="74"/>
      <c r="SG74" s="74"/>
      <c r="SH74" s="74"/>
      <c r="SI74" s="74"/>
      <c r="SJ74" s="74"/>
      <c r="SK74" s="74"/>
      <c r="SL74" s="74"/>
      <c r="SM74" s="74"/>
      <c r="SN74" s="74"/>
      <c r="SO74" s="74"/>
      <c r="SP74" s="74"/>
      <c r="SQ74" s="74"/>
      <c r="SR74" s="74"/>
      <c r="SS74" s="74"/>
      <c r="ST74" s="74"/>
      <c r="SU74" s="74"/>
      <c r="SV74" s="74"/>
      <c r="SW74" s="74"/>
      <c r="SX74" s="74"/>
      <c r="SY74" s="74"/>
      <c r="SZ74" s="74"/>
      <c r="TA74" s="74"/>
      <c r="TB74" s="74"/>
      <c r="TC74" s="74"/>
      <c r="TD74" s="74"/>
      <c r="TE74" s="74"/>
      <c r="TF74" s="74"/>
      <c r="TG74" s="74"/>
      <c r="TH74" s="74"/>
      <c r="TI74" s="74"/>
      <c r="TJ74" s="74"/>
      <c r="TK74" s="74"/>
      <c r="TL74" s="74"/>
      <c r="TM74" s="74"/>
      <c r="TN74" s="74"/>
      <c r="TO74" s="74"/>
      <c r="TP74" s="74"/>
      <c r="TQ74" s="74"/>
      <c r="TR74" s="74"/>
      <c r="TS74" s="74"/>
      <c r="TT74" s="74"/>
      <c r="TU74" s="74"/>
      <c r="TV74" s="74"/>
      <c r="TW74" s="74"/>
      <c r="TX74" s="74"/>
      <c r="TY74" s="74"/>
      <c r="TZ74" s="74"/>
      <c r="UA74" s="74"/>
      <c r="UB74" s="74"/>
      <c r="UC74" s="74"/>
      <c r="UD74" s="74"/>
      <c r="UE74" s="74"/>
      <c r="UF74" s="74"/>
      <c r="UG74" s="74"/>
      <c r="UH74" s="74"/>
      <c r="UI74" s="74"/>
      <c r="UJ74" s="74"/>
      <c r="UK74" s="74"/>
      <c r="UL74" s="74"/>
      <c r="UM74" s="74"/>
      <c r="UN74" s="74"/>
      <c r="UO74" s="74"/>
      <c r="UP74" s="74"/>
      <c r="UQ74" s="74"/>
      <c r="UR74" s="74"/>
      <c r="US74" s="74"/>
      <c r="UT74" s="74"/>
      <c r="UU74" s="74"/>
      <c r="UV74" s="74"/>
      <c r="UW74" s="74"/>
      <c r="UX74" s="74"/>
      <c r="UY74" s="74"/>
      <c r="UZ74" s="74"/>
      <c r="VA74" s="74"/>
      <c r="VB74" s="74"/>
      <c r="VC74" s="74"/>
      <c r="VD74" s="74"/>
      <c r="VE74" s="74"/>
      <c r="VF74" s="74"/>
      <c r="VG74" s="74"/>
      <c r="VH74" s="74"/>
      <c r="VI74" s="74"/>
      <c r="VJ74" s="74"/>
      <c r="VK74" s="74"/>
      <c r="VL74" s="74"/>
      <c r="VM74" s="74"/>
      <c r="VN74" s="74"/>
      <c r="VO74" s="74"/>
      <c r="VP74" s="74"/>
      <c r="VQ74" s="74"/>
      <c r="VR74" s="74"/>
      <c r="VS74" s="74"/>
      <c r="VT74" s="74"/>
      <c r="VU74" s="74"/>
      <c r="VV74" s="74"/>
      <c r="VW74" s="74"/>
      <c r="VX74" s="74"/>
      <c r="VY74" s="74"/>
      <c r="VZ74" s="74"/>
      <c r="WA74" s="74"/>
      <c r="WB74" s="74"/>
      <c r="WC74" s="74"/>
      <c r="WD74" s="74"/>
      <c r="WE74" s="74"/>
      <c r="WF74" s="74"/>
      <c r="WG74" s="74"/>
      <c r="WH74" s="74"/>
      <c r="WI74" s="74"/>
      <c r="WJ74" s="74"/>
      <c r="WK74" s="74"/>
      <c r="WL74" s="74"/>
      <c r="WM74" s="74"/>
      <c r="WN74" s="74"/>
      <c r="WO74" s="74"/>
      <c r="WP74" s="74"/>
      <c r="WQ74" s="74"/>
      <c r="WR74" s="74"/>
      <c r="WS74" s="74"/>
      <c r="WT74" s="74"/>
      <c r="WU74" s="74"/>
      <c r="WV74" s="74"/>
      <c r="WW74" s="74"/>
      <c r="WX74" s="74"/>
      <c r="WY74" s="74"/>
      <c r="WZ74" s="74"/>
      <c r="XA74" s="74"/>
      <c r="XB74" s="74"/>
      <c r="XC74" s="74"/>
      <c r="XD74" s="74"/>
      <c r="XE74" s="74"/>
      <c r="XF74" s="74"/>
      <c r="XG74" s="74"/>
      <c r="XH74" s="74"/>
      <c r="XI74" s="74"/>
      <c r="XJ74" s="74"/>
      <c r="XK74" s="74"/>
      <c r="XL74" s="74"/>
      <c r="XM74" s="74"/>
      <c r="XN74" s="74"/>
      <c r="XO74" s="74"/>
      <c r="XP74" s="74"/>
      <c r="XQ74" s="74"/>
      <c r="XR74" s="74"/>
      <c r="XS74" s="74"/>
      <c r="XT74" s="74"/>
      <c r="XU74" s="74"/>
      <c r="XV74" s="74"/>
      <c r="XW74" s="74"/>
      <c r="XX74" s="74"/>
      <c r="XY74" s="74"/>
      <c r="XZ74" s="74"/>
      <c r="YA74" s="74"/>
      <c r="YB74" s="74"/>
      <c r="YC74" s="74"/>
      <c r="YD74" s="74"/>
      <c r="YE74" s="74"/>
      <c r="YF74" s="74"/>
      <c r="YG74" s="74"/>
      <c r="YH74" s="74"/>
      <c r="YI74" s="74"/>
      <c r="YJ74" s="74"/>
      <c r="YK74" s="74"/>
      <c r="YL74" s="74"/>
      <c r="YM74" s="74"/>
      <c r="YN74" s="74"/>
      <c r="YO74" s="74"/>
      <c r="YP74" s="74"/>
      <c r="YQ74" s="74"/>
      <c r="YR74" s="74"/>
      <c r="YS74" s="74"/>
      <c r="YT74" s="74"/>
      <c r="YU74" s="74"/>
      <c r="YV74" s="74"/>
      <c r="YW74" s="74"/>
      <c r="YX74" s="74"/>
      <c r="YY74" s="74"/>
      <c r="YZ74" s="74"/>
      <c r="ZA74" s="74"/>
      <c r="ZB74" s="74"/>
      <c r="ZC74" s="74"/>
      <c r="ZD74" s="74"/>
      <c r="ZE74" s="74"/>
      <c r="ZF74" s="74"/>
      <c r="ZG74" s="74"/>
      <c r="ZH74" s="74"/>
      <c r="ZI74" s="74"/>
      <c r="ZJ74" s="74"/>
      <c r="ZK74" s="74"/>
      <c r="ZL74" s="74"/>
      <c r="ZM74" s="74"/>
      <c r="ZN74" s="74"/>
      <c r="ZO74" s="74"/>
      <c r="ZP74" s="74"/>
      <c r="ZQ74" s="74"/>
      <c r="ZR74" s="74"/>
      <c r="ZS74" s="74"/>
      <c r="ZT74" s="74"/>
      <c r="ZU74" s="74"/>
      <c r="ZV74" s="74"/>
      <c r="ZW74" s="74"/>
      <c r="ZX74" s="74"/>
      <c r="ZY74" s="74"/>
      <c r="ZZ74" s="74"/>
      <c r="AAA74" s="74"/>
      <c r="AAB74" s="74"/>
      <c r="AAC74" s="74"/>
      <c r="AAD74" s="74"/>
      <c r="AAE74" s="74"/>
      <c r="AAF74" s="74"/>
      <c r="AAG74" s="74"/>
      <c r="AAH74" s="74"/>
      <c r="AAI74" s="74"/>
      <c r="AAJ74" s="74"/>
      <c r="AAK74" s="74"/>
      <c r="AAL74" s="74"/>
      <c r="AAM74" s="74"/>
      <c r="AAN74" s="74"/>
      <c r="AAO74" s="74"/>
      <c r="AAP74" s="74"/>
      <c r="AAQ74" s="74"/>
      <c r="AAR74" s="74"/>
      <c r="AAS74" s="74"/>
      <c r="AAT74" s="74"/>
      <c r="AAU74" s="74"/>
      <c r="AAV74" s="74"/>
      <c r="AAW74" s="74"/>
      <c r="AAX74" s="74"/>
      <c r="AAY74" s="74"/>
      <c r="AAZ74" s="74"/>
      <c r="ABA74" s="74"/>
      <c r="ABB74" s="74"/>
      <c r="ABC74" s="74"/>
      <c r="ABD74" s="74"/>
      <c r="ABE74" s="74"/>
      <c r="ABF74" s="74"/>
      <c r="ABG74" s="74"/>
      <c r="ABH74" s="74"/>
      <c r="ABI74" s="74"/>
    </row>
    <row r="75" spans="1:737" s="41" customFormat="1" ht="15.75" thickBot="1" x14ac:dyDescent="0.3">
      <c r="A75" s="75" t="s">
        <v>92</v>
      </c>
      <c r="B75" s="133"/>
      <c r="C75" s="134" t="s">
        <v>56</v>
      </c>
      <c r="D75" s="134" t="s">
        <v>59</v>
      </c>
      <c r="E75" s="79" t="s">
        <v>14</v>
      </c>
      <c r="F75" s="80">
        <v>87402</v>
      </c>
      <c r="G75" s="154">
        <v>5141</v>
      </c>
      <c r="H75" s="154">
        <v>5141</v>
      </c>
      <c r="I75" s="155">
        <v>0</v>
      </c>
      <c r="J75" s="154">
        <v>0</v>
      </c>
      <c r="K75" s="154">
        <v>0</v>
      </c>
      <c r="L75" s="154">
        <v>0</v>
      </c>
      <c r="M75" s="154">
        <v>0</v>
      </c>
      <c r="N75" s="154">
        <v>0</v>
      </c>
      <c r="O75" s="154">
        <v>0</v>
      </c>
      <c r="P75" s="154">
        <v>0</v>
      </c>
      <c r="Q75" s="154">
        <v>0</v>
      </c>
      <c r="R75" s="154">
        <v>0</v>
      </c>
      <c r="S75" s="154">
        <v>0</v>
      </c>
      <c r="T75" s="154">
        <v>0</v>
      </c>
      <c r="U75" s="156">
        <f>SUM(I75:T75)</f>
        <v>0</v>
      </c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M75" s="74"/>
      <c r="GN75" s="74"/>
      <c r="GO75" s="74"/>
      <c r="GP75" s="74"/>
      <c r="GQ75" s="74"/>
      <c r="GR75" s="74"/>
      <c r="GS75" s="74"/>
      <c r="GT75" s="74"/>
      <c r="GU75" s="74"/>
      <c r="GV75" s="74"/>
      <c r="GW75" s="74"/>
      <c r="GX75" s="74"/>
      <c r="GY75" s="74"/>
      <c r="GZ75" s="74"/>
      <c r="HA75" s="74"/>
      <c r="HB75" s="74"/>
      <c r="HC75" s="74"/>
      <c r="HD75" s="74"/>
      <c r="HE75" s="74"/>
      <c r="HF75" s="74"/>
      <c r="HG75" s="74"/>
      <c r="HH75" s="74"/>
      <c r="HI75" s="74"/>
      <c r="HJ75" s="74"/>
      <c r="HK75" s="74"/>
      <c r="HL75" s="74"/>
      <c r="HM75" s="74"/>
      <c r="HN75" s="74"/>
      <c r="HO75" s="74"/>
      <c r="HP75" s="74"/>
      <c r="HQ75" s="74"/>
      <c r="HR75" s="74"/>
      <c r="HS75" s="74"/>
      <c r="HT75" s="74"/>
      <c r="HU75" s="74"/>
      <c r="HV75" s="74"/>
      <c r="HW75" s="74"/>
      <c r="HX75" s="74"/>
      <c r="HY75" s="74"/>
      <c r="HZ75" s="74"/>
      <c r="IA75" s="74"/>
      <c r="IB75" s="74"/>
      <c r="IC75" s="74"/>
      <c r="ID75" s="74"/>
      <c r="IE75" s="74"/>
      <c r="IF75" s="74"/>
      <c r="IG75" s="74"/>
      <c r="IH75" s="74"/>
      <c r="II75" s="74"/>
      <c r="IJ75" s="74"/>
      <c r="IK75" s="74"/>
      <c r="IL75" s="74"/>
      <c r="IM75" s="74"/>
      <c r="IN75" s="74"/>
      <c r="IO75" s="74"/>
      <c r="IP75" s="74"/>
      <c r="IQ75" s="74"/>
      <c r="IR75" s="74"/>
      <c r="IS75" s="74"/>
      <c r="IT75" s="74"/>
      <c r="IU75" s="74"/>
      <c r="IV75" s="74"/>
      <c r="IW75" s="74"/>
      <c r="IX75" s="74"/>
      <c r="IY75" s="74"/>
      <c r="IZ75" s="74"/>
      <c r="JA75" s="74"/>
      <c r="JB75" s="74"/>
      <c r="JC75" s="74"/>
      <c r="JD75" s="74"/>
      <c r="JE75" s="74"/>
      <c r="JF75" s="74"/>
      <c r="JG75" s="74"/>
      <c r="JH75" s="74"/>
      <c r="JI75" s="74"/>
      <c r="JJ75" s="74"/>
      <c r="JK75" s="74"/>
      <c r="JL75" s="74"/>
      <c r="JM75" s="74"/>
      <c r="JN75" s="74"/>
      <c r="JO75" s="74"/>
      <c r="JP75" s="74"/>
      <c r="JQ75" s="74"/>
      <c r="JR75" s="74"/>
      <c r="JS75" s="74"/>
      <c r="JT75" s="74"/>
      <c r="JU75" s="74"/>
      <c r="JV75" s="74"/>
      <c r="JW75" s="74"/>
      <c r="JX75" s="74"/>
      <c r="JY75" s="74"/>
      <c r="JZ75" s="74"/>
      <c r="KA75" s="74"/>
      <c r="KB75" s="74"/>
      <c r="KC75" s="74"/>
      <c r="KD75" s="74"/>
      <c r="KE75" s="74"/>
      <c r="KF75" s="74"/>
      <c r="KG75" s="74"/>
      <c r="KH75" s="74"/>
      <c r="KI75" s="74"/>
      <c r="KJ75" s="74"/>
      <c r="KK75" s="74"/>
      <c r="KL75" s="74"/>
      <c r="KM75" s="74"/>
      <c r="KN75" s="74"/>
      <c r="KO75" s="74"/>
      <c r="KP75" s="74"/>
      <c r="KQ75" s="74"/>
      <c r="KR75" s="74"/>
      <c r="KS75" s="74"/>
      <c r="KT75" s="74"/>
      <c r="KU75" s="74"/>
      <c r="KV75" s="74"/>
      <c r="KW75" s="74"/>
      <c r="KX75" s="74"/>
      <c r="KY75" s="74"/>
      <c r="KZ75" s="74"/>
      <c r="LA75" s="74"/>
      <c r="LB75" s="74"/>
      <c r="LC75" s="74"/>
      <c r="LD75" s="74"/>
      <c r="LE75" s="74"/>
      <c r="LF75" s="74"/>
      <c r="LG75" s="74"/>
      <c r="LH75" s="74"/>
      <c r="LI75" s="74"/>
      <c r="LJ75" s="74"/>
      <c r="LK75" s="74"/>
      <c r="LL75" s="74"/>
      <c r="LM75" s="74"/>
      <c r="LN75" s="74"/>
      <c r="LO75" s="74"/>
      <c r="LP75" s="74"/>
      <c r="LQ75" s="74"/>
      <c r="LR75" s="74"/>
      <c r="LS75" s="74"/>
      <c r="LT75" s="74"/>
      <c r="LU75" s="74"/>
      <c r="LV75" s="74"/>
      <c r="LW75" s="74"/>
      <c r="LX75" s="74"/>
      <c r="LY75" s="74"/>
      <c r="LZ75" s="74"/>
      <c r="MA75" s="74"/>
      <c r="MB75" s="74"/>
      <c r="MC75" s="74"/>
      <c r="MD75" s="74"/>
      <c r="ME75" s="74"/>
      <c r="MF75" s="74"/>
      <c r="MG75" s="74"/>
      <c r="MH75" s="74"/>
      <c r="MI75" s="74"/>
      <c r="MJ75" s="74"/>
      <c r="MK75" s="74"/>
      <c r="ML75" s="74"/>
      <c r="MM75" s="74"/>
      <c r="MN75" s="74"/>
      <c r="MO75" s="74"/>
      <c r="MP75" s="74"/>
      <c r="MQ75" s="74"/>
      <c r="MR75" s="74"/>
      <c r="MS75" s="74"/>
      <c r="MT75" s="74"/>
      <c r="MU75" s="74"/>
      <c r="MV75" s="74"/>
      <c r="MW75" s="74"/>
      <c r="MX75" s="74"/>
      <c r="MY75" s="74"/>
      <c r="MZ75" s="74"/>
      <c r="NA75" s="74"/>
      <c r="NB75" s="74"/>
      <c r="NC75" s="74"/>
      <c r="ND75" s="74"/>
      <c r="NE75" s="74"/>
      <c r="NF75" s="74"/>
      <c r="NG75" s="74"/>
      <c r="NH75" s="74"/>
      <c r="NI75" s="74"/>
      <c r="NJ75" s="74"/>
      <c r="NK75" s="74"/>
      <c r="NL75" s="74"/>
      <c r="NM75" s="74"/>
      <c r="NN75" s="74"/>
      <c r="NO75" s="74"/>
      <c r="NP75" s="74"/>
      <c r="NQ75" s="74"/>
      <c r="NR75" s="74"/>
      <c r="NS75" s="74"/>
      <c r="NT75" s="74"/>
      <c r="NU75" s="74"/>
      <c r="NV75" s="74"/>
      <c r="NW75" s="74"/>
      <c r="NX75" s="74"/>
      <c r="NY75" s="74"/>
      <c r="NZ75" s="74"/>
      <c r="OA75" s="74"/>
      <c r="OB75" s="74"/>
      <c r="OC75" s="74"/>
      <c r="OD75" s="74"/>
      <c r="OE75" s="74"/>
      <c r="OF75" s="74"/>
      <c r="OG75" s="74"/>
      <c r="OH75" s="74"/>
      <c r="OI75" s="74"/>
      <c r="OJ75" s="74"/>
      <c r="OK75" s="74"/>
      <c r="OL75" s="74"/>
      <c r="OM75" s="74"/>
      <c r="ON75" s="74"/>
      <c r="OO75" s="74"/>
      <c r="OP75" s="74"/>
      <c r="OQ75" s="74"/>
      <c r="OR75" s="74"/>
      <c r="OS75" s="74"/>
      <c r="OT75" s="74"/>
      <c r="OU75" s="74"/>
      <c r="OV75" s="74"/>
      <c r="OW75" s="74"/>
      <c r="OX75" s="74"/>
      <c r="OY75" s="74"/>
      <c r="OZ75" s="74"/>
      <c r="PA75" s="74"/>
      <c r="PB75" s="74"/>
      <c r="PC75" s="74"/>
      <c r="PD75" s="74"/>
      <c r="PE75" s="74"/>
      <c r="PF75" s="74"/>
      <c r="PG75" s="74"/>
      <c r="PH75" s="74"/>
      <c r="PI75" s="74"/>
      <c r="PJ75" s="74"/>
      <c r="PK75" s="74"/>
      <c r="PL75" s="74"/>
      <c r="PM75" s="74"/>
      <c r="PN75" s="74"/>
      <c r="PO75" s="74"/>
      <c r="PP75" s="74"/>
      <c r="PQ75" s="74"/>
      <c r="PR75" s="74"/>
      <c r="PS75" s="74"/>
      <c r="PT75" s="74"/>
      <c r="PU75" s="74"/>
      <c r="PV75" s="74"/>
      <c r="PW75" s="74"/>
      <c r="PX75" s="74"/>
      <c r="PY75" s="74"/>
      <c r="PZ75" s="74"/>
      <c r="QA75" s="74"/>
      <c r="QB75" s="74"/>
      <c r="QC75" s="74"/>
      <c r="QD75" s="74"/>
      <c r="QE75" s="74"/>
      <c r="QF75" s="74"/>
      <c r="QG75" s="74"/>
      <c r="QH75" s="74"/>
      <c r="QI75" s="74"/>
      <c r="QJ75" s="74"/>
      <c r="QK75" s="74"/>
      <c r="QL75" s="74"/>
      <c r="QM75" s="74"/>
      <c r="QN75" s="74"/>
      <c r="QO75" s="74"/>
      <c r="QP75" s="74"/>
      <c r="QQ75" s="74"/>
      <c r="QR75" s="74"/>
      <c r="QS75" s="74"/>
      <c r="QT75" s="74"/>
      <c r="QU75" s="74"/>
      <c r="QV75" s="74"/>
      <c r="QW75" s="74"/>
      <c r="QX75" s="74"/>
      <c r="QY75" s="74"/>
      <c r="QZ75" s="74"/>
      <c r="RA75" s="74"/>
      <c r="RB75" s="74"/>
      <c r="RC75" s="74"/>
      <c r="RD75" s="74"/>
      <c r="RE75" s="74"/>
      <c r="RF75" s="74"/>
      <c r="RG75" s="74"/>
      <c r="RH75" s="74"/>
      <c r="RI75" s="74"/>
      <c r="RJ75" s="74"/>
      <c r="RK75" s="74"/>
      <c r="RL75" s="74"/>
      <c r="RM75" s="74"/>
      <c r="RN75" s="74"/>
      <c r="RO75" s="74"/>
      <c r="RP75" s="74"/>
      <c r="RQ75" s="74"/>
      <c r="RR75" s="74"/>
      <c r="RS75" s="74"/>
      <c r="RT75" s="74"/>
      <c r="RU75" s="74"/>
      <c r="RV75" s="74"/>
      <c r="RW75" s="74"/>
      <c r="RX75" s="74"/>
      <c r="RY75" s="74"/>
      <c r="RZ75" s="74"/>
      <c r="SA75" s="74"/>
      <c r="SB75" s="74"/>
      <c r="SC75" s="74"/>
      <c r="SD75" s="74"/>
      <c r="SE75" s="74"/>
      <c r="SF75" s="74"/>
      <c r="SG75" s="74"/>
      <c r="SH75" s="74"/>
      <c r="SI75" s="74"/>
      <c r="SJ75" s="74"/>
      <c r="SK75" s="74"/>
      <c r="SL75" s="74"/>
      <c r="SM75" s="74"/>
      <c r="SN75" s="74"/>
      <c r="SO75" s="74"/>
      <c r="SP75" s="74"/>
      <c r="SQ75" s="74"/>
      <c r="SR75" s="74"/>
      <c r="SS75" s="74"/>
      <c r="ST75" s="74"/>
      <c r="SU75" s="74"/>
      <c r="SV75" s="74"/>
      <c r="SW75" s="74"/>
      <c r="SX75" s="74"/>
      <c r="SY75" s="74"/>
      <c r="SZ75" s="74"/>
      <c r="TA75" s="74"/>
      <c r="TB75" s="74"/>
      <c r="TC75" s="74"/>
      <c r="TD75" s="74"/>
      <c r="TE75" s="74"/>
      <c r="TF75" s="74"/>
      <c r="TG75" s="74"/>
      <c r="TH75" s="74"/>
      <c r="TI75" s="74"/>
      <c r="TJ75" s="74"/>
      <c r="TK75" s="74"/>
      <c r="TL75" s="74"/>
      <c r="TM75" s="74"/>
      <c r="TN75" s="74"/>
      <c r="TO75" s="74"/>
      <c r="TP75" s="74"/>
      <c r="TQ75" s="74"/>
      <c r="TR75" s="74"/>
      <c r="TS75" s="74"/>
      <c r="TT75" s="74"/>
      <c r="TU75" s="74"/>
      <c r="TV75" s="74"/>
      <c r="TW75" s="74"/>
      <c r="TX75" s="74"/>
      <c r="TY75" s="74"/>
      <c r="TZ75" s="74"/>
      <c r="UA75" s="74"/>
      <c r="UB75" s="74"/>
      <c r="UC75" s="74"/>
      <c r="UD75" s="74"/>
      <c r="UE75" s="74"/>
      <c r="UF75" s="74"/>
      <c r="UG75" s="74"/>
      <c r="UH75" s="74"/>
      <c r="UI75" s="74"/>
      <c r="UJ75" s="74"/>
      <c r="UK75" s="74"/>
      <c r="UL75" s="74"/>
      <c r="UM75" s="74"/>
      <c r="UN75" s="74"/>
      <c r="UO75" s="74"/>
      <c r="UP75" s="74"/>
      <c r="UQ75" s="74"/>
      <c r="UR75" s="74"/>
      <c r="US75" s="74"/>
      <c r="UT75" s="74"/>
      <c r="UU75" s="74"/>
      <c r="UV75" s="74"/>
      <c r="UW75" s="74"/>
      <c r="UX75" s="74"/>
      <c r="UY75" s="74"/>
      <c r="UZ75" s="74"/>
      <c r="VA75" s="74"/>
      <c r="VB75" s="74"/>
      <c r="VC75" s="74"/>
      <c r="VD75" s="74"/>
      <c r="VE75" s="74"/>
      <c r="VF75" s="74"/>
      <c r="VG75" s="74"/>
      <c r="VH75" s="74"/>
      <c r="VI75" s="74"/>
      <c r="VJ75" s="74"/>
      <c r="VK75" s="74"/>
      <c r="VL75" s="74"/>
      <c r="VM75" s="74"/>
      <c r="VN75" s="74"/>
      <c r="VO75" s="74"/>
      <c r="VP75" s="74"/>
      <c r="VQ75" s="74"/>
      <c r="VR75" s="74"/>
      <c r="VS75" s="74"/>
      <c r="VT75" s="74"/>
      <c r="VU75" s="74"/>
      <c r="VV75" s="74"/>
      <c r="VW75" s="74"/>
      <c r="VX75" s="74"/>
      <c r="VY75" s="74"/>
      <c r="VZ75" s="74"/>
      <c r="WA75" s="74"/>
      <c r="WB75" s="74"/>
      <c r="WC75" s="74"/>
      <c r="WD75" s="74"/>
      <c r="WE75" s="74"/>
      <c r="WF75" s="74"/>
      <c r="WG75" s="74"/>
      <c r="WH75" s="74"/>
      <c r="WI75" s="74"/>
      <c r="WJ75" s="74"/>
      <c r="WK75" s="74"/>
      <c r="WL75" s="74"/>
      <c r="WM75" s="74"/>
      <c r="WN75" s="74"/>
      <c r="WO75" s="74"/>
      <c r="WP75" s="74"/>
      <c r="WQ75" s="74"/>
      <c r="WR75" s="74"/>
      <c r="WS75" s="74"/>
      <c r="WT75" s="74"/>
      <c r="WU75" s="74"/>
      <c r="WV75" s="74"/>
      <c r="WW75" s="74"/>
      <c r="WX75" s="74"/>
      <c r="WY75" s="74"/>
      <c r="WZ75" s="74"/>
      <c r="XA75" s="74"/>
      <c r="XB75" s="74"/>
      <c r="XC75" s="74"/>
      <c r="XD75" s="74"/>
      <c r="XE75" s="74"/>
      <c r="XF75" s="74"/>
      <c r="XG75" s="74"/>
      <c r="XH75" s="74"/>
      <c r="XI75" s="74"/>
      <c r="XJ75" s="74"/>
      <c r="XK75" s="74"/>
      <c r="XL75" s="74"/>
      <c r="XM75" s="74"/>
      <c r="XN75" s="74"/>
      <c r="XO75" s="74"/>
      <c r="XP75" s="74"/>
      <c r="XQ75" s="74"/>
      <c r="XR75" s="74"/>
      <c r="XS75" s="74"/>
      <c r="XT75" s="74"/>
      <c r="XU75" s="74"/>
      <c r="XV75" s="74"/>
      <c r="XW75" s="74"/>
      <c r="XX75" s="74"/>
      <c r="XY75" s="74"/>
      <c r="XZ75" s="74"/>
      <c r="YA75" s="74"/>
      <c r="YB75" s="74"/>
      <c r="YC75" s="74"/>
      <c r="YD75" s="74"/>
      <c r="YE75" s="74"/>
      <c r="YF75" s="74"/>
      <c r="YG75" s="74"/>
      <c r="YH75" s="74"/>
      <c r="YI75" s="74"/>
      <c r="YJ75" s="74"/>
      <c r="YK75" s="74"/>
      <c r="YL75" s="74"/>
      <c r="YM75" s="74"/>
      <c r="YN75" s="74"/>
      <c r="YO75" s="74"/>
      <c r="YP75" s="74"/>
      <c r="YQ75" s="74"/>
      <c r="YR75" s="74"/>
      <c r="YS75" s="74"/>
      <c r="YT75" s="74"/>
      <c r="YU75" s="74"/>
      <c r="YV75" s="74"/>
      <c r="YW75" s="74"/>
      <c r="YX75" s="74"/>
      <c r="YY75" s="74"/>
      <c r="YZ75" s="74"/>
      <c r="ZA75" s="74"/>
      <c r="ZB75" s="74"/>
      <c r="ZC75" s="74"/>
      <c r="ZD75" s="74"/>
      <c r="ZE75" s="74"/>
      <c r="ZF75" s="74"/>
      <c r="ZG75" s="74"/>
      <c r="ZH75" s="74"/>
      <c r="ZI75" s="74"/>
      <c r="ZJ75" s="74"/>
      <c r="ZK75" s="74"/>
      <c r="ZL75" s="74"/>
      <c r="ZM75" s="74"/>
      <c r="ZN75" s="74"/>
      <c r="ZO75" s="74"/>
      <c r="ZP75" s="74"/>
      <c r="ZQ75" s="74"/>
      <c r="ZR75" s="74"/>
      <c r="ZS75" s="74"/>
      <c r="ZT75" s="74"/>
      <c r="ZU75" s="74"/>
      <c r="ZV75" s="74"/>
      <c r="ZW75" s="74"/>
      <c r="ZX75" s="74"/>
      <c r="ZY75" s="74"/>
      <c r="ZZ75" s="74"/>
      <c r="AAA75" s="74"/>
      <c r="AAB75" s="74"/>
      <c r="AAC75" s="74"/>
      <c r="AAD75" s="74"/>
      <c r="AAE75" s="74"/>
      <c r="AAF75" s="74"/>
      <c r="AAG75" s="74"/>
      <c r="AAH75" s="74"/>
      <c r="AAI75" s="74"/>
      <c r="AAJ75" s="74"/>
      <c r="AAK75" s="74"/>
      <c r="AAL75" s="74"/>
      <c r="AAM75" s="74"/>
      <c r="AAN75" s="74"/>
      <c r="AAO75" s="74"/>
      <c r="AAP75" s="74"/>
      <c r="AAQ75" s="74"/>
      <c r="AAR75" s="74"/>
      <c r="AAS75" s="74"/>
      <c r="AAT75" s="74"/>
      <c r="AAU75" s="74"/>
      <c r="AAV75" s="74"/>
      <c r="AAW75" s="74"/>
      <c r="AAX75" s="74"/>
      <c r="AAY75" s="74"/>
      <c r="AAZ75" s="74"/>
      <c r="ABA75" s="74"/>
      <c r="ABB75" s="74"/>
      <c r="ABC75" s="74"/>
      <c r="ABD75" s="74"/>
      <c r="ABE75" s="74"/>
      <c r="ABF75" s="74"/>
      <c r="ABG75" s="74"/>
      <c r="ABH75" s="74"/>
      <c r="ABI75" s="74"/>
    </row>
    <row r="76" spans="1:737" s="22" customFormat="1" ht="15.75" thickBot="1" x14ac:dyDescent="0.3">
      <c r="A76" s="157" t="s">
        <v>8</v>
      </c>
      <c r="B76" s="138" t="s">
        <v>8</v>
      </c>
      <c r="C76" s="139" t="s">
        <v>8</v>
      </c>
      <c r="D76" s="138" t="s">
        <v>8</v>
      </c>
      <c r="E76" s="138" t="s">
        <v>8</v>
      </c>
      <c r="F76" s="140" t="s">
        <v>8</v>
      </c>
      <c r="G76" s="158"/>
      <c r="H76" s="158"/>
      <c r="I76" s="159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M76" s="74"/>
      <c r="GN76" s="74"/>
      <c r="GO76" s="74"/>
      <c r="GP76" s="74"/>
      <c r="GQ76" s="74"/>
      <c r="GR76" s="74"/>
      <c r="GS76" s="74"/>
      <c r="GT76" s="74"/>
      <c r="GU76" s="74"/>
      <c r="GV76" s="74"/>
      <c r="GW76" s="74"/>
      <c r="GX76" s="74"/>
      <c r="GY76" s="74"/>
      <c r="GZ76" s="74"/>
      <c r="HA76" s="74"/>
      <c r="HB76" s="74"/>
      <c r="HC76" s="74"/>
      <c r="HD76" s="74"/>
      <c r="HE76" s="74"/>
      <c r="HF76" s="74"/>
      <c r="HG76" s="74"/>
      <c r="HH76" s="74"/>
      <c r="HI76" s="74"/>
      <c r="HJ76" s="74"/>
      <c r="HK76" s="74"/>
      <c r="HL76" s="74"/>
      <c r="HM76" s="74"/>
      <c r="HN76" s="74"/>
      <c r="HO76" s="74"/>
      <c r="HP76" s="74"/>
      <c r="HQ76" s="74"/>
      <c r="HR76" s="74"/>
      <c r="HS76" s="74"/>
      <c r="HT76" s="74"/>
      <c r="HU76" s="74"/>
      <c r="HV76" s="74"/>
      <c r="HW76" s="74"/>
      <c r="HX76" s="74"/>
      <c r="HY76" s="74"/>
      <c r="HZ76" s="74"/>
      <c r="IA76" s="74"/>
      <c r="IB76" s="74"/>
      <c r="IC76" s="74"/>
      <c r="ID76" s="74"/>
      <c r="IE76" s="74"/>
      <c r="IF76" s="74"/>
      <c r="IG76" s="74"/>
      <c r="IH76" s="74"/>
      <c r="II76" s="74"/>
      <c r="IJ76" s="74"/>
      <c r="IK76" s="74"/>
      <c r="IL76" s="74"/>
      <c r="IM76" s="74"/>
      <c r="IN76" s="74"/>
      <c r="IO76" s="74"/>
      <c r="IP76" s="74"/>
      <c r="IQ76" s="74"/>
      <c r="IR76" s="74"/>
      <c r="IS76" s="74"/>
      <c r="IT76" s="74"/>
      <c r="IU76" s="74"/>
      <c r="IV76" s="74"/>
      <c r="IW76" s="74"/>
      <c r="IX76" s="74"/>
      <c r="IY76" s="74"/>
      <c r="IZ76" s="74"/>
      <c r="JA76" s="74"/>
      <c r="JB76" s="74"/>
      <c r="JC76" s="74"/>
      <c r="JD76" s="74"/>
      <c r="JE76" s="74"/>
      <c r="JF76" s="74"/>
      <c r="JG76" s="74"/>
      <c r="JH76" s="74"/>
      <c r="JI76" s="74"/>
      <c r="JJ76" s="74"/>
      <c r="JK76" s="74"/>
      <c r="JL76" s="74"/>
      <c r="JM76" s="74"/>
      <c r="JN76" s="74"/>
      <c r="JO76" s="74"/>
      <c r="JP76" s="74"/>
      <c r="JQ76" s="74"/>
      <c r="JR76" s="74"/>
      <c r="JS76" s="74"/>
      <c r="JT76" s="74"/>
      <c r="JU76" s="74"/>
      <c r="JV76" s="74"/>
      <c r="JW76" s="74"/>
      <c r="JX76" s="74"/>
      <c r="JY76" s="74"/>
      <c r="JZ76" s="74"/>
      <c r="KA76" s="74"/>
      <c r="KB76" s="74"/>
      <c r="KC76" s="74"/>
      <c r="KD76" s="74"/>
      <c r="KE76" s="74"/>
      <c r="KF76" s="74"/>
      <c r="KG76" s="74"/>
      <c r="KH76" s="74"/>
      <c r="KI76" s="74"/>
      <c r="KJ76" s="74"/>
      <c r="KK76" s="74"/>
      <c r="KL76" s="74"/>
      <c r="KM76" s="74"/>
      <c r="KN76" s="74"/>
      <c r="KO76" s="74"/>
      <c r="KP76" s="74"/>
      <c r="KQ76" s="74"/>
      <c r="KR76" s="74"/>
      <c r="KS76" s="74"/>
      <c r="KT76" s="74"/>
      <c r="KU76" s="74"/>
      <c r="KV76" s="74"/>
      <c r="KW76" s="74"/>
      <c r="KX76" s="74"/>
      <c r="KY76" s="74"/>
      <c r="KZ76" s="74"/>
      <c r="LA76" s="74"/>
      <c r="LB76" s="74"/>
      <c r="LC76" s="74"/>
      <c r="LD76" s="74"/>
      <c r="LE76" s="74"/>
      <c r="LF76" s="74"/>
      <c r="LG76" s="74"/>
      <c r="LH76" s="74"/>
      <c r="LI76" s="74"/>
      <c r="LJ76" s="74"/>
      <c r="LK76" s="74"/>
      <c r="LL76" s="74"/>
      <c r="LM76" s="74"/>
      <c r="LN76" s="74"/>
      <c r="LO76" s="74"/>
      <c r="LP76" s="74"/>
      <c r="LQ76" s="74"/>
      <c r="LR76" s="74"/>
      <c r="LS76" s="74"/>
      <c r="LT76" s="74"/>
      <c r="LU76" s="74"/>
      <c r="LV76" s="74"/>
      <c r="LW76" s="74"/>
      <c r="LX76" s="74"/>
      <c r="LY76" s="74"/>
      <c r="LZ76" s="74"/>
      <c r="MA76" s="74"/>
      <c r="MB76" s="74"/>
      <c r="MC76" s="74"/>
      <c r="MD76" s="74"/>
      <c r="ME76" s="74"/>
      <c r="MF76" s="74"/>
      <c r="MG76" s="74"/>
      <c r="MH76" s="74"/>
      <c r="MI76" s="74"/>
      <c r="MJ76" s="74"/>
      <c r="MK76" s="74"/>
      <c r="ML76" s="74"/>
      <c r="MM76" s="74"/>
      <c r="MN76" s="74"/>
      <c r="MO76" s="74"/>
      <c r="MP76" s="74"/>
      <c r="MQ76" s="74"/>
      <c r="MR76" s="74"/>
      <c r="MS76" s="74"/>
      <c r="MT76" s="74"/>
      <c r="MU76" s="74"/>
      <c r="MV76" s="74"/>
      <c r="MW76" s="74"/>
      <c r="MX76" s="74"/>
      <c r="MY76" s="74"/>
      <c r="MZ76" s="74"/>
      <c r="NA76" s="74"/>
      <c r="NB76" s="74"/>
      <c r="NC76" s="74"/>
      <c r="ND76" s="74"/>
      <c r="NE76" s="74"/>
      <c r="NF76" s="74"/>
      <c r="NG76" s="74"/>
      <c r="NH76" s="74"/>
      <c r="NI76" s="74"/>
      <c r="NJ76" s="74"/>
      <c r="NK76" s="74"/>
      <c r="NL76" s="74"/>
      <c r="NM76" s="74"/>
      <c r="NN76" s="74"/>
      <c r="NO76" s="74"/>
      <c r="NP76" s="74"/>
      <c r="NQ76" s="74"/>
      <c r="NR76" s="74"/>
      <c r="NS76" s="74"/>
      <c r="NT76" s="74"/>
      <c r="NU76" s="74"/>
      <c r="NV76" s="74"/>
      <c r="NW76" s="74"/>
      <c r="NX76" s="74"/>
      <c r="NY76" s="74"/>
      <c r="NZ76" s="74"/>
      <c r="OA76" s="74"/>
      <c r="OB76" s="74"/>
      <c r="OC76" s="74"/>
      <c r="OD76" s="74"/>
      <c r="OE76" s="74"/>
      <c r="OF76" s="74"/>
      <c r="OG76" s="74"/>
      <c r="OH76" s="74"/>
      <c r="OI76" s="74"/>
      <c r="OJ76" s="74"/>
      <c r="OK76" s="74"/>
      <c r="OL76" s="74"/>
      <c r="OM76" s="74"/>
      <c r="ON76" s="74"/>
      <c r="OO76" s="74"/>
      <c r="OP76" s="74"/>
      <c r="OQ76" s="74"/>
      <c r="OR76" s="74"/>
      <c r="OS76" s="74"/>
      <c r="OT76" s="74"/>
      <c r="OU76" s="74"/>
      <c r="OV76" s="74"/>
      <c r="OW76" s="74"/>
      <c r="OX76" s="74"/>
      <c r="OY76" s="74"/>
      <c r="OZ76" s="74"/>
      <c r="PA76" s="74"/>
      <c r="PB76" s="74"/>
      <c r="PC76" s="74"/>
      <c r="PD76" s="74"/>
      <c r="PE76" s="74"/>
      <c r="PF76" s="74"/>
      <c r="PG76" s="74"/>
      <c r="PH76" s="74"/>
      <c r="PI76" s="74"/>
      <c r="PJ76" s="74"/>
      <c r="PK76" s="74"/>
      <c r="PL76" s="74"/>
      <c r="PM76" s="74"/>
      <c r="PN76" s="74"/>
      <c r="PO76" s="74"/>
      <c r="PP76" s="74"/>
      <c r="PQ76" s="74"/>
      <c r="PR76" s="74"/>
      <c r="PS76" s="74"/>
      <c r="PT76" s="74"/>
      <c r="PU76" s="74"/>
      <c r="PV76" s="74"/>
      <c r="PW76" s="74"/>
      <c r="PX76" s="74"/>
      <c r="PY76" s="74"/>
      <c r="PZ76" s="74"/>
      <c r="QA76" s="74"/>
      <c r="QB76" s="74"/>
      <c r="QC76" s="74"/>
      <c r="QD76" s="74"/>
      <c r="QE76" s="74"/>
      <c r="QF76" s="74"/>
      <c r="QG76" s="74"/>
      <c r="QH76" s="74"/>
      <c r="QI76" s="74"/>
      <c r="QJ76" s="74"/>
      <c r="QK76" s="74"/>
      <c r="QL76" s="74"/>
      <c r="QM76" s="74"/>
      <c r="QN76" s="74"/>
      <c r="QO76" s="74"/>
      <c r="QP76" s="74"/>
      <c r="QQ76" s="74"/>
      <c r="QR76" s="74"/>
      <c r="QS76" s="74"/>
      <c r="QT76" s="74"/>
      <c r="QU76" s="74"/>
      <c r="QV76" s="74"/>
      <c r="QW76" s="74"/>
      <c r="QX76" s="74"/>
      <c r="QY76" s="74"/>
      <c r="QZ76" s="74"/>
      <c r="RA76" s="74"/>
      <c r="RB76" s="74"/>
      <c r="RC76" s="74"/>
      <c r="RD76" s="74"/>
      <c r="RE76" s="74"/>
      <c r="RF76" s="74"/>
      <c r="RG76" s="74"/>
      <c r="RH76" s="74"/>
      <c r="RI76" s="74"/>
      <c r="RJ76" s="74"/>
      <c r="RK76" s="74"/>
      <c r="RL76" s="74"/>
      <c r="RM76" s="74"/>
      <c r="RN76" s="74"/>
      <c r="RO76" s="74"/>
      <c r="RP76" s="74"/>
      <c r="RQ76" s="74"/>
      <c r="RR76" s="74"/>
      <c r="RS76" s="74"/>
      <c r="RT76" s="74"/>
      <c r="RU76" s="74"/>
      <c r="RV76" s="74"/>
      <c r="RW76" s="74"/>
      <c r="RX76" s="74"/>
      <c r="RY76" s="74"/>
      <c r="RZ76" s="74"/>
      <c r="SA76" s="74"/>
      <c r="SB76" s="74"/>
      <c r="SC76" s="74"/>
      <c r="SD76" s="74"/>
      <c r="SE76" s="74"/>
      <c r="SF76" s="74"/>
      <c r="SG76" s="74"/>
      <c r="SH76" s="74"/>
      <c r="SI76" s="74"/>
      <c r="SJ76" s="74"/>
      <c r="SK76" s="74"/>
      <c r="SL76" s="74"/>
      <c r="SM76" s="74"/>
      <c r="SN76" s="74"/>
      <c r="SO76" s="74"/>
      <c r="SP76" s="74"/>
      <c r="SQ76" s="74"/>
      <c r="SR76" s="74"/>
      <c r="SS76" s="74"/>
      <c r="ST76" s="74"/>
      <c r="SU76" s="74"/>
      <c r="SV76" s="74"/>
      <c r="SW76" s="74"/>
      <c r="SX76" s="74"/>
      <c r="SY76" s="74"/>
      <c r="SZ76" s="74"/>
      <c r="TA76" s="74"/>
      <c r="TB76" s="74"/>
      <c r="TC76" s="74"/>
      <c r="TD76" s="74"/>
      <c r="TE76" s="74"/>
      <c r="TF76" s="74"/>
      <c r="TG76" s="74"/>
      <c r="TH76" s="74"/>
      <c r="TI76" s="74"/>
      <c r="TJ76" s="74"/>
      <c r="TK76" s="74"/>
      <c r="TL76" s="74"/>
      <c r="TM76" s="74"/>
      <c r="TN76" s="74"/>
      <c r="TO76" s="74"/>
      <c r="TP76" s="74"/>
      <c r="TQ76" s="74"/>
      <c r="TR76" s="74"/>
      <c r="TS76" s="74"/>
      <c r="TT76" s="74"/>
      <c r="TU76" s="74"/>
      <c r="TV76" s="74"/>
      <c r="TW76" s="74"/>
      <c r="TX76" s="74"/>
      <c r="TY76" s="74"/>
      <c r="TZ76" s="74"/>
      <c r="UA76" s="74"/>
      <c r="UB76" s="74"/>
      <c r="UC76" s="74"/>
      <c r="UD76" s="74"/>
      <c r="UE76" s="74"/>
      <c r="UF76" s="74"/>
      <c r="UG76" s="74"/>
      <c r="UH76" s="74"/>
      <c r="UI76" s="74"/>
      <c r="UJ76" s="74"/>
      <c r="UK76" s="74"/>
      <c r="UL76" s="74"/>
      <c r="UM76" s="74"/>
      <c r="UN76" s="74"/>
      <c r="UO76" s="74"/>
      <c r="UP76" s="74"/>
      <c r="UQ76" s="74"/>
      <c r="UR76" s="74"/>
      <c r="US76" s="74"/>
      <c r="UT76" s="74"/>
      <c r="UU76" s="74"/>
      <c r="UV76" s="74"/>
      <c r="UW76" s="74"/>
      <c r="UX76" s="74"/>
      <c r="UY76" s="74"/>
      <c r="UZ76" s="74"/>
      <c r="VA76" s="74"/>
      <c r="VB76" s="74"/>
      <c r="VC76" s="74"/>
      <c r="VD76" s="74"/>
      <c r="VE76" s="74"/>
      <c r="VF76" s="74"/>
      <c r="VG76" s="74"/>
      <c r="VH76" s="74"/>
      <c r="VI76" s="74"/>
      <c r="VJ76" s="74"/>
      <c r="VK76" s="74"/>
      <c r="VL76" s="74"/>
      <c r="VM76" s="74"/>
      <c r="VN76" s="74"/>
      <c r="VO76" s="74"/>
      <c r="VP76" s="74"/>
      <c r="VQ76" s="74"/>
      <c r="VR76" s="74"/>
      <c r="VS76" s="74"/>
      <c r="VT76" s="74"/>
      <c r="VU76" s="74"/>
      <c r="VV76" s="74"/>
      <c r="VW76" s="74"/>
      <c r="VX76" s="74"/>
      <c r="VY76" s="74"/>
      <c r="VZ76" s="74"/>
      <c r="WA76" s="74"/>
      <c r="WB76" s="74"/>
      <c r="WC76" s="74"/>
      <c r="WD76" s="74"/>
      <c r="WE76" s="74"/>
      <c r="WF76" s="74"/>
      <c r="WG76" s="74"/>
      <c r="WH76" s="74"/>
      <c r="WI76" s="74"/>
      <c r="WJ76" s="74"/>
      <c r="WK76" s="74"/>
      <c r="WL76" s="74"/>
      <c r="WM76" s="74"/>
      <c r="WN76" s="74"/>
      <c r="WO76" s="74"/>
      <c r="WP76" s="74"/>
      <c r="WQ76" s="74"/>
      <c r="WR76" s="74"/>
      <c r="WS76" s="74"/>
      <c r="WT76" s="74"/>
      <c r="WU76" s="74"/>
      <c r="WV76" s="74"/>
      <c r="WW76" s="74"/>
      <c r="WX76" s="74"/>
      <c r="WY76" s="74"/>
      <c r="WZ76" s="74"/>
      <c r="XA76" s="74"/>
      <c r="XB76" s="74"/>
      <c r="XC76" s="74"/>
      <c r="XD76" s="74"/>
      <c r="XE76" s="74"/>
      <c r="XF76" s="74"/>
      <c r="XG76" s="74"/>
      <c r="XH76" s="74"/>
      <c r="XI76" s="74"/>
      <c r="XJ76" s="74"/>
      <c r="XK76" s="74"/>
      <c r="XL76" s="74"/>
      <c r="XM76" s="74"/>
      <c r="XN76" s="74"/>
      <c r="XO76" s="74"/>
      <c r="XP76" s="74"/>
      <c r="XQ76" s="74"/>
      <c r="XR76" s="74"/>
      <c r="XS76" s="74"/>
      <c r="XT76" s="74"/>
      <c r="XU76" s="74"/>
      <c r="XV76" s="74"/>
      <c r="XW76" s="74"/>
      <c r="XX76" s="74"/>
      <c r="XY76" s="74"/>
      <c r="XZ76" s="74"/>
      <c r="YA76" s="74"/>
      <c r="YB76" s="74"/>
      <c r="YC76" s="74"/>
      <c r="YD76" s="74"/>
      <c r="YE76" s="74"/>
      <c r="YF76" s="74"/>
      <c r="YG76" s="74"/>
      <c r="YH76" s="74"/>
      <c r="YI76" s="74"/>
      <c r="YJ76" s="74"/>
      <c r="YK76" s="74"/>
      <c r="YL76" s="74"/>
      <c r="YM76" s="74"/>
      <c r="YN76" s="74"/>
      <c r="YO76" s="74"/>
      <c r="YP76" s="74"/>
      <c r="YQ76" s="74"/>
      <c r="YR76" s="74"/>
      <c r="YS76" s="74"/>
      <c r="YT76" s="74"/>
      <c r="YU76" s="74"/>
      <c r="YV76" s="74"/>
      <c r="YW76" s="74"/>
      <c r="YX76" s="74"/>
      <c r="YY76" s="74"/>
      <c r="YZ76" s="74"/>
      <c r="ZA76" s="74"/>
      <c r="ZB76" s="74"/>
      <c r="ZC76" s="74"/>
      <c r="ZD76" s="74"/>
      <c r="ZE76" s="74"/>
      <c r="ZF76" s="74"/>
      <c r="ZG76" s="74"/>
      <c r="ZH76" s="74"/>
      <c r="ZI76" s="74"/>
      <c r="ZJ76" s="74"/>
      <c r="ZK76" s="74"/>
      <c r="ZL76" s="74"/>
      <c r="ZM76" s="74"/>
      <c r="ZN76" s="74"/>
      <c r="ZO76" s="74"/>
      <c r="ZP76" s="74"/>
      <c r="ZQ76" s="74"/>
      <c r="ZR76" s="74"/>
      <c r="ZS76" s="74"/>
      <c r="ZT76" s="74"/>
      <c r="ZU76" s="74"/>
      <c r="ZV76" s="74"/>
      <c r="ZW76" s="74"/>
      <c r="ZX76" s="74"/>
      <c r="ZY76" s="74"/>
      <c r="ZZ76" s="74"/>
      <c r="AAA76" s="74"/>
      <c r="AAB76" s="74"/>
      <c r="AAC76" s="74"/>
      <c r="AAD76" s="74"/>
      <c r="AAE76" s="74"/>
      <c r="AAF76" s="74"/>
      <c r="AAG76" s="74"/>
      <c r="AAH76" s="74"/>
      <c r="AAI76" s="74"/>
      <c r="AAJ76" s="74"/>
      <c r="AAK76" s="74"/>
      <c r="AAL76" s="74"/>
      <c r="AAM76" s="74"/>
      <c r="AAN76" s="74"/>
      <c r="AAO76" s="74"/>
      <c r="AAP76" s="74"/>
      <c r="AAQ76" s="74"/>
      <c r="AAR76" s="74"/>
      <c r="AAS76" s="74"/>
      <c r="AAT76" s="74"/>
      <c r="AAU76" s="74"/>
      <c r="AAV76" s="74"/>
      <c r="AAW76" s="74"/>
      <c r="AAX76" s="74"/>
      <c r="AAY76" s="74"/>
      <c r="AAZ76" s="74"/>
      <c r="ABA76" s="74"/>
      <c r="ABB76" s="74"/>
      <c r="ABC76" s="74"/>
      <c r="ABD76" s="74"/>
      <c r="ABE76" s="74"/>
      <c r="ABF76" s="74"/>
      <c r="ABG76" s="74"/>
      <c r="ABH76" s="74"/>
      <c r="ABI76" s="74"/>
    </row>
    <row r="77" spans="1:737" s="22" customFormat="1" ht="15.75" thickBot="1" x14ac:dyDescent="0.25">
      <c r="A77" s="160" t="s">
        <v>93</v>
      </c>
      <c r="B77" s="161"/>
      <c r="C77" s="162"/>
      <c r="D77" s="163" t="s">
        <v>8</v>
      </c>
      <c r="E77" s="164"/>
      <c r="F77" s="165">
        <f t="shared" ref="F77:T77" si="13">SUM(F79:F82)</f>
        <v>16334</v>
      </c>
      <c r="G77" s="33">
        <f t="shared" si="13"/>
        <v>1800</v>
      </c>
      <c r="H77" s="33">
        <f t="shared" si="13"/>
        <v>2300</v>
      </c>
      <c r="I77" s="33">
        <f t="shared" si="13"/>
        <v>61</v>
      </c>
      <c r="J77" s="33">
        <f t="shared" si="13"/>
        <v>280</v>
      </c>
      <c r="K77" s="33">
        <f t="shared" si="13"/>
        <v>48</v>
      </c>
      <c r="L77" s="33">
        <f t="shared" si="13"/>
        <v>80</v>
      </c>
      <c r="M77" s="33">
        <f t="shared" si="13"/>
        <v>19</v>
      </c>
      <c r="N77" s="33">
        <f t="shared" si="13"/>
        <v>443</v>
      </c>
      <c r="O77" s="33">
        <f t="shared" si="13"/>
        <v>147</v>
      </c>
      <c r="P77" s="33">
        <f t="shared" si="13"/>
        <v>143</v>
      </c>
      <c r="Q77" s="33">
        <f t="shared" si="13"/>
        <v>237</v>
      </c>
      <c r="R77" s="33">
        <f t="shared" si="13"/>
        <v>152</v>
      </c>
      <c r="S77" s="33">
        <f t="shared" si="13"/>
        <v>759</v>
      </c>
      <c r="T77" s="33">
        <f t="shared" si="13"/>
        <v>612</v>
      </c>
      <c r="U77" s="33">
        <f>SUM(I77:T77)</f>
        <v>2981</v>
      </c>
      <c r="V77" s="166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M77" s="74"/>
      <c r="GN77" s="74"/>
      <c r="GO77" s="74"/>
      <c r="GP77" s="74"/>
      <c r="GQ77" s="74"/>
      <c r="GR77" s="74"/>
      <c r="GS77" s="74"/>
      <c r="GT77" s="74"/>
      <c r="GU77" s="74"/>
      <c r="GV77" s="74"/>
      <c r="GW77" s="74"/>
      <c r="GX77" s="74"/>
      <c r="GY77" s="74"/>
      <c r="GZ77" s="74"/>
      <c r="HA77" s="74"/>
      <c r="HB77" s="74"/>
      <c r="HC77" s="74"/>
      <c r="HD77" s="74"/>
      <c r="HE77" s="74"/>
      <c r="HF77" s="74"/>
      <c r="HG77" s="74"/>
      <c r="HH77" s="74"/>
      <c r="HI77" s="74"/>
      <c r="HJ77" s="74"/>
      <c r="HK77" s="74"/>
      <c r="HL77" s="74"/>
      <c r="HM77" s="74"/>
      <c r="HN77" s="74"/>
      <c r="HO77" s="74"/>
      <c r="HP77" s="74"/>
      <c r="HQ77" s="74"/>
      <c r="HR77" s="74"/>
      <c r="HS77" s="74"/>
      <c r="HT77" s="74"/>
      <c r="HU77" s="74"/>
      <c r="HV77" s="74"/>
      <c r="HW77" s="74"/>
      <c r="HX77" s="74"/>
      <c r="HY77" s="74"/>
      <c r="HZ77" s="74"/>
      <c r="IA77" s="74"/>
      <c r="IB77" s="74"/>
      <c r="IC77" s="74"/>
      <c r="ID77" s="74"/>
      <c r="IE77" s="74"/>
      <c r="IF77" s="74"/>
      <c r="IG77" s="74"/>
      <c r="IH77" s="74"/>
      <c r="II77" s="74"/>
      <c r="IJ77" s="74"/>
      <c r="IK77" s="74"/>
      <c r="IL77" s="74"/>
      <c r="IM77" s="74"/>
      <c r="IN77" s="74"/>
      <c r="IO77" s="74"/>
      <c r="IP77" s="74"/>
      <c r="IQ77" s="74"/>
      <c r="IR77" s="74"/>
      <c r="IS77" s="74"/>
      <c r="IT77" s="74"/>
      <c r="IU77" s="74"/>
      <c r="IV77" s="74"/>
      <c r="IW77" s="74"/>
      <c r="IX77" s="74"/>
      <c r="IY77" s="74"/>
      <c r="IZ77" s="74"/>
      <c r="JA77" s="74"/>
      <c r="JB77" s="74"/>
      <c r="JC77" s="74"/>
      <c r="JD77" s="74"/>
      <c r="JE77" s="74"/>
      <c r="JF77" s="74"/>
      <c r="JG77" s="74"/>
      <c r="JH77" s="74"/>
      <c r="JI77" s="74"/>
      <c r="JJ77" s="74"/>
      <c r="JK77" s="74"/>
      <c r="JL77" s="74"/>
      <c r="JM77" s="74"/>
      <c r="JN77" s="74"/>
      <c r="JO77" s="74"/>
      <c r="JP77" s="74"/>
      <c r="JQ77" s="74"/>
      <c r="JR77" s="74"/>
      <c r="JS77" s="74"/>
      <c r="JT77" s="74"/>
      <c r="JU77" s="74"/>
      <c r="JV77" s="74"/>
      <c r="JW77" s="74"/>
      <c r="JX77" s="74"/>
      <c r="JY77" s="74"/>
      <c r="JZ77" s="74"/>
      <c r="KA77" s="74"/>
      <c r="KB77" s="74"/>
      <c r="KC77" s="74"/>
      <c r="KD77" s="74"/>
      <c r="KE77" s="74"/>
      <c r="KF77" s="74"/>
      <c r="KG77" s="74"/>
      <c r="KH77" s="74"/>
      <c r="KI77" s="74"/>
      <c r="KJ77" s="74"/>
      <c r="KK77" s="74"/>
      <c r="KL77" s="74"/>
      <c r="KM77" s="74"/>
      <c r="KN77" s="74"/>
      <c r="KO77" s="74"/>
      <c r="KP77" s="74"/>
      <c r="KQ77" s="74"/>
      <c r="KR77" s="74"/>
      <c r="KS77" s="74"/>
      <c r="KT77" s="74"/>
      <c r="KU77" s="74"/>
      <c r="KV77" s="74"/>
      <c r="KW77" s="74"/>
      <c r="KX77" s="74"/>
      <c r="KY77" s="74"/>
      <c r="KZ77" s="74"/>
      <c r="LA77" s="74"/>
      <c r="LB77" s="74"/>
      <c r="LC77" s="74"/>
      <c r="LD77" s="74"/>
      <c r="LE77" s="74"/>
      <c r="LF77" s="74"/>
      <c r="LG77" s="74"/>
      <c r="LH77" s="74"/>
      <c r="LI77" s="74"/>
      <c r="LJ77" s="74"/>
      <c r="LK77" s="74"/>
      <c r="LL77" s="74"/>
      <c r="LM77" s="74"/>
      <c r="LN77" s="74"/>
      <c r="LO77" s="74"/>
      <c r="LP77" s="74"/>
      <c r="LQ77" s="74"/>
      <c r="LR77" s="74"/>
      <c r="LS77" s="74"/>
      <c r="LT77" s="74"/>
      <c r="LU77" s="74"/>
      <c r="LV77" s="74"/>
      <c r="LW77" s="74"/>
      <c r="LX77" s="74"/>
      <c r="LY77" s="74"/>
      <c r="LZ77" s="74"/>
      <c r="MA77" s="74"/>
      <c r="MB77" s="74"/>
      <c r="MC77" s="74"/>
      <c r="MD77" s="74"/>
      <c r="ME77" s="74"/>
      <c r="MF77" s="74"/>
      <c r="MG77" s="74"/>
      <c r="MH77" s="74"/>
      <c r="MI77" s="74"/>
      <c r="MJ77" s="74"/>
      <c r="MK77" s="74"/>
      <c r="ML77" s="74"/>
      <c r="MM77" s="74"/>
      <c r="MN77" s="74"/>
      <c r="MO77" s="74"/>
      <c r="MP77" s="74"/>
      <c r="MQ77" s="74"/>
      <c r="MR77" s="74"/>
      <c r="MS77" s="74"/>
      <c r="MT77" s="74"/>
      <c r="MU77" s="74"/>
      <c r="MV77" s="74"/>
      <c r="MW77" s="74"/>
      <c r="MX77" s="74"/>
      <c r="MY77" s="74"/>
      <c r="MZ77" s="74"/>
      <c r="NA77" s="74"/>
      <c r="NB77" s="74"/>
      <c r="NC77" s="74"/>
      <c r="ND77" s="74"/>
      <c r="NE77" s="74"/>
      <c r="NF77" s="74"/>
      <c r="NG77" s="74"/>
      <c r="NH77" s="74"/>
      <c r="NI77" s="74"/>
      <c r="NJ77" s="74"/>
      <c r="NK77" s="74"/>
      <c r="NL77" s="74"/>
      <c r="NM77" s="74"/>
      <c r="NN77" s="74"/>
      <c r="NO77" s="74"/>
      <c r="NP77" s="74"/>
      <c r="NQ77" s="74"/>
      <c r="NR77" s="74"/>
      <c r="NS77" s="74"/>
      <c r="NT77" s="74"/>
      <c r="NU77" s="74"/>
      <c r="NV77" s="74"/>
      <c r="NW77" s="74"/>
      <c r="NX77" s="74"/>
      <c r="NY77" s="74"/>
      <c r="NZ77" s="74"/>
      <c r="OA77" s="74"/>
      <c r="OB77" s="74"/>
      <c r="OC77" s="74"/>
      <c r="OD77" s="74"/>
      <c r="OE77" s="74"/>
      <c r="OF77" s="74"/>
      <c r="OG77" s="74"/>
      <c r="OH77" s="74"/>
      <c r="OI77" s="74"/>
      <c r="OJ77" s="74"/>
      <c r="OK77" s="74"/>
      <c r="OL77" s="74"/>
      <c r="OM77" s="74"/>
      <c r="ON77" s="74"/>
      <c r="OO77" s="74"/>
      <c r="OP77" s="74"/>
      <c r="OQ77" s="74"/>
      <c r="OR77" s="74"/>
      <c r="OS77" s="74"/>
      <c r="OT77" s="74"/>
      <c r="OU77" s="74"/>
      <c r="OV77" s="74"/>
      <c r="OW77" s="74"/>
      <c r="OX77" s="74"/>
      <c r="OY77" s="74"/>
      <c r="OZ77" s="74"/>
      <c r="PA77" s="74"/>
      <c r="PB77" s="74"/>
      <c r="PC77" s="74"/>
      <c r="PD77" s="74"/>
      <c r="PE77" s="74"/>
      <c r="PF77" s="74"/>
      <c r="PG77" s="74"/>
      <c r="PH77" s="74"/>
      <c r="PI77" s="74"/>
      <c r="PJ77" s="74"/>
      <c r="PK77" s="74"/>
      <c r="PL77" s="74"/>
      <c r="PM77" s="74"/>
      <c r="PN77" s="74"/>
      <c r="PO77" s="74"/>
      <c r="PP77" s="74"/>
      <c r="PQ77" s="74"/>
      <c r="PR77" s="74"/>
      <c r="PS77" s="74"/>
      <c r="PT77" s="74"/>
      <c r="PU77" s="74"/>
      <c r="PV77" s="74"/>
      <c r="PW77" s="74"/>
      <c r="PX77" s="74"/>
      <c r="PY77" s="74"/>
      <c r="PZ77" s="74"/>
      <c r="QA77" s="74"/>
      <c r="QB77" s="74"/>
      <c r="QC77" s="74"/>
      <c r="QD77" s="74"/>
      <c r="QE77" s="74"/>
      <c r="QF77" s="74"/>
      <c r="QG77" s="74"/>
      <c r="QH77" s="74"/>
      <c r="QI77" s="74"/>
      <c r="QJ77" s="74"/>
      <c r="QK77" s="74"/>
      <c r="QL77" s="74"/>
      <c r="QM77" s="74"/>
      <c r="QN77" s="74"/>
      <c r="QO77" s="74"/>
      <c r="QP77" s="74"/>
      <c r="QQ77" s="74"/>
      <c r="QR77" s="74"/>
      <c r="QS77" s="74"/>
      <c r="QT77" s="74"/>
      <c r="QU77" s="74"/>
      <c r="QV77" s="74"/>
      <c r="QW77" s="74"/>
      <c r="QX77" s="74"/>
      <c r="QY77" s="74"/>
      <c r="QZ77" s="74"/>
      <c r="RA77" s="74"/>
      <c r="RB77" s="74"/>
      <c r="RC77" s="74"/>
      <c r="RD77" s="74"/>
      <c r="RE77" s="74"/>
      <c r="RF77" s="74"/>
      <c r="RG77" s="74"/>
      <c r="RH77" s="74"/>
      <c r="RI77" s="74"/>
      <c r="RJ77" s="74"/>
      <c r="RK77" s="74"/>
      <c r="RL77" s="74"/>
      <c r="RM77" s="74"/>
      <c r="RN77" s="74"/>
      <c r="RO77" s="74"/>
      <c r="RP77" s="74"/>
      <c r="RQ77" s="74"/>
      <c r="RR77" s="74"/>
      <c r="RS77" s="74"/>
      <c r="RT77" s="74"/>
      <c r="RU77" s="74"/>
      <c r="RV77" s="74"/>
      <c r="RW77" s="74"/>
      <c r="RX77" s="74"/>
      <c r="RY77" s="74"/>
      <c r="RZ77" s="74"/>
      <c r="SA77" s="74"/>
      <c r="SB77" s="74"/>
      <c r="SC77" s="74"/>
      <c r="SD77" s="74"/>
      <c r="SE77" s="74"/>
      <c r="SF77" s="74"/>
      <c r="SG77" s="74"/>
      <c r="SH77" s="74"/>
      <c r="SI77" s="74"/>
      <c r="SJ77" s="74"/>
      <c r="SK77" s="74"/>
      <c r="SL77" s="74"/>
      <c r="SM77" s="74"/>
      <c r="SN77" s="74"/>
      <c r="SO77" s="74"/>
      <c r="SP77" s="74"/>
      <c r="SQ77" s="74"/>
      <c r="SR77" s="74"/>
      <c r="SS77" s="74"/>
      <c r="ST77" s="74"/>
      <c r="SU77" s="74"/>
      <c r="SV77" s="74"/>
      <c r="SW77" s="74"/>
      <c r="SX77" s="74"/>
      <c r="SY77" s="74"/>
      <c r="SZ77" s="74"/>
      <c r="TA77" s="74"/>
      <c r="TB77" s="74"/>
      <c r="TC77" s="74"/>
      <c r="TD77" s="74"/>
      <c r="TE77" s="74"/>
      <c r="TF77" s="74"/>
      <c r="TG77" s="74"/>
      <c r="TH77" s="74"/>
      <c r="TI77" s="74"/>
      <c r="TJ77" s="74"/>
      <c r="TK77" s="74"/>
      <c r="TL77" s="74"/>
      <c r="TM77" s="74"/>
      <c r="TN77" s="74"/>
      <c r="TO77" s="74"/>
      <c r="TP77" s="74"/>
      <c r="TQ77" s="74"/>
      <c r="TR77" s="74"/>
      <c r="TS77" s="74"/>
      <c r="TT77" s="74"/>
      <c r="TU77" s="74"/>
      <c r="TV77" s="74"/>
      <c r="TW77" s="74"/>
      <c r="TX77" s="74"/>
      <c r="TY77" s="74"/>
      <c r="TZ77" s="74"/>
      <c r="UA77" s="74"/>
      <c r="UB77" s="74"/>
      <c r="UC77" s="74"/>
      <c r="UD77" s="74"/>
      <c r="UE77" s="74"/>
      <c r="UF77" s="74"/>
      <c r="UG77" s="74"/>
      <c r="UH77" s="74"/>
      <c r="UI77" s="74"/>
      <c r="UJ77" s="74"/>
      <c r="UK77" s="74"/>
      <c r="UL77" s="74"/>
      <c r="UM77" s="74"/>
      <c r="UN77" s="74"/>
      <c r="UO77" s="74"/>
      <c r="UP77" s="74"/>
      <c r="UQ77" s="74"/>
      <c r="UR77" s="74"/>
      <c r="US77" s="74"/>
      <c r="UT77" s="74"/>
      <c r="UU77" s="74"/>
      <c r="UV77" s="74"/>
      <c r="UW77" s="74"/>
      <c r="UX77" s="74"/>
      <c r="UY77" s="74"/>
      <c r="UZ77" s="74"/>
      <c r="VA77" s="74"/>
      <c r="VB77" s="74"/>
      <c r="VC77" s="74"/>
      <c r="VD77" s="74"/>
      <c r="VE77" s="74"/>
      <c r="VF77" s="74"/>
      <c r="VG77" s="74"/>
      <c r="VH77" s="74"/>
      <c r="VI77" s="74"/>
      <c r="VJ77" s="74"/>
      <c r="VK77" s="74"/>
      <c r="VL77" s="74"/>
      <c r="VM77" s="74"/>
      <c r="VN77" s="74"/>
      <c r="VO77" s="74"/>
      <c r="VP77" s="74"/>
      <c r="VQ77" s="74"/>
      <c r="VR77" s="74"/>
      <c r="VS77" s="74"/>
      <c r="VT77" s="74"/>
      <c r="VU77" s="74"/>
      <c r="VV77" s="74"/>
      <c r="VW77" s="74"/>
      <c r="VX77" s="74"/>
      <c r="VY77" s="74"/>
      <c r="VZ77" s="74"/>
      <c r="WA77" s="74"/>
      <c r="WB77" s="74"/>
      <c r="WC77" s="74"/>
      <c r="WD77" s="74"/>
      <c r="WE77" s="74"/>
      <c r="WF77" s="74"/>
      <c r="WG77" s="74"/>
      <c r="WH77" s="74"/>
      <c r="WI77" s="74"/>
      <c r="WJ77" s="74"/>
      <c r="WK77" s="74"/>
      <c r="WL77" s="74"/>
      <c r="WM77" s="74"/>
      <c r="WN77" s="74"/>
      <c r="WO77" s="74"/>
      <c r="WP77" s="74"/>
      <c r="WQ77" s="74"/>
      <c r="WR77" s="74"/>
      <c r="WS77" s="74"/>
      <c r="WT77" s="74"/>
      <c r="WU77" s="74"/>
      <c r="WV77" s="74"/>
      <c r="WW77" s="74"/>
      <c r="WX77" s="74"/>
      <c r="WY77" s="74"/>
      <c r="WZ77" s="74"/>
      <c r="XA77" s="74"/>
      <c r="XB77" s="74"/>
      <c r="XC77" s="74"/>
      <c r="XD77" s="74"/>
      <c r="XE77" s="74"/>
      <c r="XF77" s="74"/>
      <c r="XG77" s="74"/>
      <c r="XH77" s="74"/>
      <c r="XI77" s="74"/>
      <c r="XJ77" s="74"/>
      <c r="XK77" s="74"/>
      <c r="XL77" s="74"/>
      <c r="XM77" s="74"/>
      <c r="XN77" s="74"/>
      <c r="XO77" s="74"/>
      <c r="XP77" s="74"/>
      <c r="XQ77" s="74"/>
      <c r="XR77" s="74"/>
      <c r="XS77" s="74"/>
      <c r="XT77" s="74"/>
      <c r="XU77" s="74"/>
      <c r="XV77" s="74"/>
      <c r="XW77" s="74"/>
      <c r="XX77" s="74"/>
      <c r="XY77" s="74"/>
      <c r="XZ77" s="74"/>
      <c r="YA77" s="74"/>
      <c r="YB77" s="74"/>
      <c r="YC77" s="74"/>
      <c r="YD77" s="74"/>
      <c r="YE77" s="74"/>
      <c r="YF77" s="74"/>
      <c r="YG77" s="74"/>
      <c r="YH77" s="74"/>
      <c r="YI77" s="74"/>
      <c r="YJ77" s="74"/>
      <c r="YK77" s="74"/>
      <c r="YL77" s="74"/>
      <c r="YM77" s="74"/>
      <c r="YN77" s="74"/>
      <c r="YO77" s="74"/>
      <c r="YP77" s="74"/>
      <c r="YQ77" s="74"/>
      <c r="YR77" s="74"/>
      <c r="YS77" s="74"/>
      <c r="YT77" s="74"/>
      <c r="YU77" s="74"/>
      <c r="YV77" s="74"/>
      <c r="YW77" s="74"/>
      <c r="YX77" s="74"/>
      <c r="YY77" s="74"/>
      <c r="YZ77" s="74"/>
      <c r="ZA77" s="74"/>
      <c r="ZB77" s="74"/>
      <c r="ZC77" s="74"/>
      <c r="ZD77" s="74"/>
      <c r="ZE77" s="74"/>
      <c r="ZF77" s="74"/>
      <c r="ZG77" s="74"/>
      <c r="ZH77" s="74"/>
      <c r="ZI77" s="74"/>
      <c r="ZJ77" s="74"/>
      <c r="ZK77" s="74"/>
      <c r="ZL77" s="74"/>
      <c r="ZM77" s="74"/>
      <c r="ZN77" s="74"/>
      <c r="ZO77" s="74"/>
      <c r="ZP77" s="74"/>
      <c r="ZQ77" s="74"/>
      <c r="ZR77" s="74"/>
      <c r="ZS77" s="74"/>
      <c r="ZT77" s="74"/>
      <c r="ZU77" s="74"/>
      <c r="ZV77" s="74"/>
      <c r="ZW77" s="74"/>
      <c r="ZX77" s="74"/>
      <c r="ZY77" s="74"/>
      <c r="ZZ77" s="74"/>
      <c r="AAA77" s="74"/>
      <c r="AAB77" s="74"/>
      <c r="AAC77" s="74"/>
      <c r="AAD77" s="74"/>
      <c r="AAE77" s="74"/>
      <c r="AAF77" s="74"/>
      <c r="AAG77" s="74"/>
      <c r="AAH77" s="74"/>
      <c r="AAI77" s="74"/>
      <c r="AAJ77" s="74"/>
      <c r="AAK77" s="74"/>
      <c r="AAL77" s="74"/>
      <c r="AAM77" s="74"/>
      <c r="AAN77" s="74"/>
      <c r="AAO77" s="74"/>
      <c r="AAP77" s="74"/>
      <c r="AAQ77" s="74"/>
      <c r="AAR77" s="74"/>
      <c r="AAS77" s="74"/>
      <c r="AAT77" s="74"/>
      <c r="AAU77" s="74"/>
      <c r="AAV77" s="74"/>
      <c r="AAW77" s="74"/>
      <c r="AAX77" s="74"/>
      <c r="AAY77" s="74"/>
      <c r="AAZ77" s="74"/>
      <c r="ABA77" s="74"/>
      <c r="ABB77" s="74"/>
      <c r="ABC77" s="74"/>
      <c r="ABD77" s="74"/>
      <c r="ABE77" s="74"/>
      <c r="ABF77" s="74"/>
      <c r="ABG77" s="74"/>
      <c r="ABH77" s="74"/>
      <c r="ABI77" s="74"/>
    </row>
    <row r="78" spans="1:737" s="22" customFormat="1" ht="15.75" thickBot="1" x14ac:dyDescent="0.3">
      <c r="A78" s="167" t="s">
        <v>8</v>
      </c>
      <c r="B78" s="168" t="s">
        <v>8</v>
      </c>
      <c r="C78" s="169" t="s">
        <v>8</v>
      </c>
      <c r="D78" s="168" t="s">
        <v>8</v>
      </c>
      <c r="E78" s="168" t="s">
        <v>8</v>
      </c>
      <c r="F78" s="170" t="s">
        <v>8</v>
      </c>
      <c r="G78" s="158"/>
      <c r="H78" s="158"/>
      <c r="I78" s="159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71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M78" s="74"/>
      <c r="GN78" s="74"/>
      <c r="GO78" s="74"/>
      <c r="GP78" s="74"/>
      <c r="GQ78" s="74"/>
      <c r="GR78" s="74"/>
      <c r="GS78" s="74"/>
      <c r="GT78" s="74"/>
      <c r="GU78" s="74"/>
      <c r="GV78" s="74"/>
      <c r="GW78" s="74"/>
      <c r="GX78" s="74"/>
      <c r="GY78" s="74"/>
      <c r="GZ78" s="74"/>
      <c r="HA78" s="74"/>
      <c r="HB78" s="74"/>
      <c r="HC78" s="74"/>
      <c r="HD78" s="74"/>
      <c r="HE78" s="74"/>
      <c r="HF78" s="74"/>
      <c r="HG78" s="74"/>
      <c r="HH78" s="74"/>
      <c r="HI78" s="74"/>
      <c r="HJ78" s="74"/>
      <c r="HK78" s="74"/>
      <c r="HL78" s="74"/>
      <c r="HM78" s="74"/>
      <c r="HN78" s="74"/>
      <c r="HO78" s="74"/>
      <c r="HP78" s="74"/>
      <c r="HQ78" s="74"/>
      <c r="HR78" s="74"/>
      <c r="HS78" s="74"/>
      <c r="HT78" s="74"/>
      <c r="HU78" s="74"/>
      <c r="HV78" s="74"/>
      <c r="HW78" s="74"/>
      <c r="HX78" s="74"/>
      <c r="HY78" s="74"/>
      <c r="HZ78" s="74"/>
      <c r="IA78" s="74"/>
      <c r="IB78" s="74"/>
      <c r="IC78" s="74"/>
      <c r="ID78" s="74"/>
      <c r="IE78" s="74"/>
      <c r="IF78" s="74"/>
      <c r="IG78" s="74"/>
      <c r="IH78" s="74"/>
      <c r="II78" s="74"/>
      <c r="IJ78" s="74"/>
      <c r="IK78" s="74"/>
      <c r="IL78" s="74"/>
      <c r="IM78" s="74"/>
      <c r="IN78" s="74"/>
      <c r="IO78" s="74"/>
      <c r="IP78" s="74"/>
      <c r="IQ78" s="74"/>
      <c r="IR78" s="74"/>
      <c r="IS78" s="74"/>
      <c r="IT78" s="74"/>
      <c r="IU78" s="74"/>
      <c r="IV78" s="74"/>
      <c r="IW78" s="74"/>
      <c r="IX78" s="74"/>
      <c r="IY78" s="74"/>
      <c r="IZ78" s="74"/>
      <c r="JA78" s="74"/>
      <c r="JB78" s="74"/>
      <c r="JC78" s="74"/>
      <c r="JD78" s="74"/>
      <c r="JE78" s="74"/>
      <c r="JF78" s="74"/>
      <c r="JG78" s="74"/>
      <c r="JH78" s="74"/>
      <c r="JI78" s="74"/>
      <c r="JJ78" s="74"/>
      <c r="JK78" s="74"/>
      <c r="JL78" s="74"/>
      <c r="JM78" s="74"/>
      <c r="JN78" s="74"/>
      <c r="JO78" s="74"/>
      <c r="JP78" s="74"/>
      <c r="JQ78" s="74"/>
      <c r="JR78" s="74"/>
      <c r="JS78" s="74"/>
      <c r="JT78" s="74"/>
      <c r="JU78" s="74"/>
      <c r="JV78" s="74"/>
      <c r="JW78" s="74"/>
      <c r="JX78" s="74"/>
      <c r="JY78" s="74"/>
      <c r="JZ78" s="74"/>
      <c r="KA78" s="74"/>
      <c r="KB78" s="74"/>
      <c r="KC78" s="74"/>
      <c r="KD78" s="74"/>
      <c r="KE78" s="74"/>
      <c r="KF78" s="74"/>
      <c r="KG78" s="74"/>
      <c r="KH78" s="74"/>
      <c r="KI78" s="74"/>
      <c r="KJ78" s="74"/>
      <c r="KK78" s="74"/>
      <c r="KL78" s="74"/>
      <c r="KM78" s="74"/>
      <c r="KN78" s="74"/>
      <c r="KO78" s="74"/>
      <c r="KP78" s="74"/>
      <c r="KQ78" s="74"/>
      <c r="KR78" s="74"/>
      <c r="KS78" s="74"/>
      <c r="KT78" s="74"/>
      <c r="KU78" s="74"/>
      <c r="KV78" s="74"/>
      <c r="KW78" s="74"/>
      <c r="KX78" s="74"/>
      <c r="KY78" s="74"/>
      <c r="KZ78" s="74"/>
      <c r="LA78" s="74"/>
      <c r="LB78" s="74"/>
      <c r="LC78" s="74"/>
      <c r="LD78" s="74"/>
      <c r="LE78" s="74"/>
      <c r="LF78" s="74"/>
      <c r="LG78" s="74"/>
      <c r="LH78" s="74"/>
      <c r="LI78" s="74"/>
      <c r="LJ78" s="74"/>
      <c r="LK78" s="74"/>
      <c r="LL78" s="74"/>
      <c r="LM78" s="74"/>
      <c r="LN78" s="74"/>
      <c r="LO78" s="74"/>
      <c r="LP78" s="74"/>
      <c r="LQ78" s="74"/>
      <c r="LR78" s="74"/>
      <c r="LS78" s="74"/>
      <c r="LT78" s="74"/>
      <c r="LU78" s="74"/>
      <c r="LV78" s="74"/>
      <c r="LW78" s="74"/>
      <c r="LX78" s="74"/>
      <c r="LY78" s="74"/>
      <c r="LZ78" s="74"/>
      <c r="MA78" s="74"/>
      <c r="MB78" s="74"/>
      <c r="MC78" s="74"/>
      <c r="MD78" s="74"/>
      <c r="ME78" s="74"/>
      <c r="MF78" s="74"/>
      <c r="MG78" s="74"/>
      <c r="MH78" s="74"/>
      <c r="MI78" s="74"/>
      <c r="MJ78" s="74"/>
      <c r="MK78" s="74"/>
      <c r="ML78" s="74"/>
      <c r="MM78" s="74"/>
      <c r="MN78" s="74"/>
      <c r="MO78" s="74"/>
      <c r="MP78" s="74"/>
      <c r="MQ78" s="74"/>
      <c r="MR78" s="74"/>
      <c r="MS78" s="74"/>
      <c r="MT78" s="74"/>
      <c r="MU78" s="74"/>
      <c r="MV78" s="74"/>
      <c r="MW78" s="74"/>
      <c r="MX78" s="74"/>
      <c r="MY78" s="74"/>
      <c r="MZ78" s="74"/>
      <c r="NA78" s="74"/>
      <c r="NB78" s="74"/>
      <c r="NC78" s="74"/>
      <c r="ND78" s="74"/>
      <c r="NE78" s="74"/>
      <c r="NF78" s="74"/>
      <c r="NG78" s="74"/>
      <c r="NH78" s="74"/>
      <c r="NI78" s="74"/>
      <c r="NJ78" s="74"/>
      <c r="NK78" s="74"/>
      <c r="NL78" s="74"/>
      <c r="NM78" s="74"/>
      <c r="NN78" s="74"/>
      <c r="NO78" s="74"/>
      <c r="NP78" s="74"/>
      <c r="NQ78" s="74"/>
      <c r="NR78" s="74"/>
      <c r="NS78" s="74"/>
      <c r="NT78" s="74"/>
      <c r="NU78" s="74"/>
      <c r="NV78" s="74"/>
      <c r="NW78" s="74"/>
      <c r="NX78" s="74"/>
      <c r="NY78" s="74"/>
      <c r="NZ78" s="74"/>
      <c r="OA78" s="74"/>
      <c r="OB78" s="74"/>
      <c r="OC78" s="74"/>
      <c r="OD78" s="74"/>
      <c r="OE78" s="74"/>
      <c r="OF78" s="74"/>
      <c r="OG78" s="74"/>
      <c r="OH78" s="74"/>
      <c r="OI78" s="74"/>
      <c r="OJ78" s="74"/>
      <c r="OK78" s="74"/>
      <c r="OL78" s="74"/>
      <c r="OM78" s="74"/>
      <c r="ON78" s="74"/>
      <c r="OO78" s="74"/>
      <c r="OP78" s="74"/>
      <c r="OQ78" s="74"/>
      <c r="OR78" s="74"/>
      <c r="OS78" s="74"/>
      <c r="OT78" s="74"/>
      <c r="OU78" s="74"/>
      <c r="OV78" s="74"/>
      <c r="OW78" s="74"/>
      <c r="OX78" s="74"/>
      <c r="OY78" s="74"/>
      <c r="OZ78" s="74"/>
      <c r="PA78" s="74"/>
      <c r="PB78" s="74"/>
      <c r="PC78" s="74"/>
      <c r="PD78" s="74"/>
      <c r="PE78" s="74"/>
      <c r="PF78" s="74"/>
      <c r="PG78" s="74"/>
      <c r="PH78" s="74"/>
      <c r="PI78" s="74"/>
      <c r="PJ78" s="74"/>
      <c r="PK78" s="74"/>
      <c r="PL78" s="74"/>
      <c r="PM78" s="74"/>
      <c r="PN78" s="74"/>
      <c r="PO78" s="74"/>
      <c r="PP78" s="74"/>
      <c r="PQ78" s="74"/>
      <c r="PR78" s="74"/>
      <c r="PS78" s="74"/>
      <c r="PT78" s="74"/>
      <c r="PU78" s="74"/>
      <c r="PV78" s="74"/>
      <c r="PW78" s="74"/>
      <c r="PX78" s="74"/>
      <c r="PY78" s="74"/>
      <c r="PZ78" s="74"/>
      <c r="QA78" s="74"/>
      <c r="QB78" s="74"/>
      <c r="QC78" s="74"/>
      <c r="QD78" s="74"/>
      <c r="QE78" s="74"/>
      <c r="QF78" s="74"/>
      <c r="QG78" s="74"/>
      <c r="QH78" s="74"/>
      <c r="QI78" s="74"/>
      <c r="QJ78" s="74"/>
      <c r="QK78" s="74"/>
      <c r="QL78" s="74"/>
      <c r="QM78" s="74"/>
      <c r="QN78" s="74"/>
      <c r="QO78" s="74"/>
      <c r="QP78" s="74"/>
      <c r="QQ78" s="74"/>
      <c r="QR78" s="74"/>
      <c r="QS78" s="74"/>
      <c r="QT78" s="74"/>
      <c r="QU78" s="74"/>
      <c r="QV78" s="74"/>
      <c r="QW78" s="74"/>
      <c r="QX78" s="74"/>
      <c r="QY78" s="74"/>
      <c r="QZ78" s="74"/>
      <c r="RA78" s="74"/>
      <c r="RB78" s="74"/>
      <c r="RC78" s="74"/>
      <c r="RD78" s="74"/>
      <c r="RE78" s="74"/>
      <c r="RF78" s="74"/>
      <c r="RG78" s="74"/>
      <c r="RH78" s="74"/>
      <c r="RI78" s="74"/>
      <c r="RJ78" s="74"/>
      <c r="RK78" s="74"/>
      <c r="RL78" s="74"/>
      <c r="RM78" s="74"/>
      <c r="RN78" s="74"/>
      <c r="RO78" s="74"/>
      <c r="RP78" s="74"/>
      <c r="RQ78" s="74"/>
      <c r="RR78" s="74"/>
      <c r="RS78" s="74"/>
      <c r="RT78" s="74"/>
      <c r="RU78" s="74"/>
      <c r="RV78" s="74"/>
      <c r="RW78" s="74"/>
      <c r="RX78" s="74"/>
      <c r="RY78" s="74"/>
      <c r="RZ78" s="74"/>
      <c r="SA78" s="74"/>
      <c r="SB78" s="74"/>
      <c r="SC78" s="74"/>
      <c r="SD78" s="74"/>
      <c r="SE78" s="74"/>
      <c r="SF78" s="74"/>
      <c r="SG78" s="74"/>
      <c r="SH78" s="74"/>
      <c r="SI78" s="74"/>
      <c r="SJ78" s="74"/>
      <c r="SK78" s="74"/>
      <c r="SL78" s="74"/>
      <c r="SM78" s="74"/>
      <c r="SN78" s="74"/>
      <c r="SO78" s="74"/>
      <c r="SP78" s="74"/>
      <c r="SQ78" s="74"/>
      <c r="SR78" s="74"/>
      <c r="SS78" s="74"/>
      <c r="ST78" s="74"/>
      <c r="SU78" s="74"/>
      <c r="SV78" s="74"/>
      <c r="SW78" s="74"/>
      <c r="SX78" s="74"/>
      <c r="SY78" s="74"/>
      <c r="SZ78" s="74"/>
      <c r="TA78" s="74"/>
      <c r="TB78" s="74"/>
      <c r="TC78" s="74"/>
      <c r="TD78" s="74"/>
      <c r="TE78" s="74"/>
      <c r="TF78" s="74"/>
      <c r="TG78" s="74"/>
      <c r="TH78" s="74"/>
      <c r="TI78" s="74"/>
      <c r="TJ78" s="74"/>
      <c r="TK78" s="74"/>
      <c r="TL78" s="74"/>
      <c r="TM78" s="74"/>
      <c r="TN78" s="74"/>
      <c r="TO78" s="74"/>
      <c r="TP78" s="74"/>
      <c r="TQ78" s="74"/>
      <c r="TR78" s="74"/>
      <c r="TS78" s="74"/>
      <c r="TT78" s="74"/>
      <c r="TU78" s="74"/>
      <c r="TV78" s="74"/>
      <c r="TW78" s="74"/>
      <c r="TX78" s="74"/>
      <c r="TY78" s="74"/>
      <c r="TZ78" s="74"/>
      <c r="UA78" s="74"/>
      <c r="UB78" s="74"/>
      <c r="UC78" s="74"/>
      <c r="UD78" s="74"/>
      <c r="UE78" s="74"/>
      <c r="UF78" s="74"/>
      <c r="UG78" s="74"/>
      <c r="UH78" s="74"/>
      <c r="UI78" s="74"/>
      <c r="UJ78" s="74"/>
      <c r="UK78" s="74"/>
      <c r="UL78" s="74"/>
      <c r="UM78" s="74"/>
      <c r="UN78" s="74"/>
      <c r="UO78" s="74"/>
      <c r="UP78" s="74"/>
      <c r="UQ78" s="74"/>
      <c r="UR78" s="74"/>
      <c r="US78" s="74"/>
      <c r="UT78" s="74"/>
      <c r="UU78" s="74"/>
      <c r="UV78" s="74"/>
      <c r="UW78" s="74"/>
      <c r="UX78" s="74"/>
      <c r="UY78" s="74"/>
      <c r="UZ78" s="74"/>
      <c r="VA78" s="74"/>
      <c r="VB78" s="74"/>
      <c r="VC78" s="74"/>
      <c r="VD78" s="74"/>
      <c r="VE78" s="74"/>
      <c r="VF78" s="74"/>
      <c r="VG78" s="74"/>
      <c r="VH78" s="74"/>
      <c r="VI78" s="74"/>
      <c r="VJ78" s="74"/>
      <c r="VK78" s="74"/>
      <c r="VL78" s="74"/>
      <c r="VM78" s="74"/>
      <c r="VN78" s="74"/>
      <c r="VO78" s="74"/>
      <c r="VP78" s="74"/>
      <c r="VQ78" s="74"/>
      <c r="VR78" s="74"/>
      <c r="VS78" s="74"/>
      <c r="VT78" s="74"/>
      <c r="VU78" s="74"/>
      <c r="VV78" s="74"/>
      <c r="VW78" s="74"/>
      <c r="VX78" s="74"/>
      <c r="VY78" s="74"/>
      <c r="VZ78" s="74"/>
      <c r="WA78" s="74"/>
      <c r="WB78" s="74"/>
      <c r="WC78" s="74"/>
      <c r="WD78" s="74"/>
      <c r="WE78" s="74"/>
      <c r="WF78" s="74"/>
      <c r="WG78" s="74"/>
      <c r="WH78" s="74"/>
      <c r="WI78" s="74"/>
      <c r="WJ78" s="74"/>
      <c r="WK78" s="74"/>
      <c r="WL78" s="74"/>
      <c r="WM78" s="74"/>
      <c r="WN78" s="74"/>
      <c r="WO78" s="74"/>
      <c r="WP78" s="74"/>
      <c r="WQ78" s="74"/>
      <c r="WR78" s="74"/>
      <c r="WS78" s="74"/>
      <c r="WT78" s="74"/>
      <c r="WU78" s="74"/>
      <c r="WV78" s="74"/>
      <c r="WW78" s="74"/>
      <c r="WX78" s="74"/>
      <c r="WY78" s="74"/>
      <c r="WZ78" s="74"/>
      <c r="XA78" s="74"/>
      <c r="XB78" s="74"/>
      <c r="XC78" s="74"/>
      <c r="XD78" s="74"/>
      <c r="XE78" s="74"/>
      <c r="XF78" s="74"/>
      <c r="XG78" s="74"/>
      <c r="XH78" s="74"/>
      <c r="XI78" s="74"/>
      <c r="XJ78" s="74"/>
      <c r="XK78" s="74"/>
      <c r="XL78" s="74"/>
      <c r="XM78" s="74"/>
      <c r="XN78" s="74"/>
      <c r="XO78" s="74"/>
      <c r="XP78" s="74"/>
      <c r="XQ78" s="74"/>
      <c r="XR78" s="74"/>
      <c r="XS78" s="74"/>
      <c r="XT78" s="74"/>
      <c r="XU78" s="74"/>
      <c r="XV78" s="74"/>
      <c r="XW78" s="74"/>
      <c r="XX78" s="74"/>
      <c r="XY78" s="74"/>
      <c r="XZ78" s="74"/>
      <c r="YA78" s="74"/>
      <c r="YB78" s="74"/>
      <c r="YC78" s="74"/>
      <c r="YD78" s="74"/>
      <c r="YE78" s="74"/>
      <c r="YF78" s="74"/>
      <c r="YG78" s="74"/>
      <c r="YH78" s="74"/>
      <c r="YI78" s="74"/>
      <c r="YJ78" s="74"/>
      <c r="YK78" s="74"/>
      <c r="YL78" s="74"/>
      <c r="YM78" s="74"/>
      <c r="YN78" s="74"/>
      <c r="YO78" s="74"/>
      <c r="YP78" s="74"/>
      <c r="YQ78" s="74"/>
      <c r="YR78" s="74"/>
      <c r="YS78" s="74"/>
      <c r="YT78" s="74"/>
      <c r="YU78" s="74"/>
      <c r="YV78" s="74"/>
      <c r="YW78" s="74"/>
      <c r="YX78" s="74"/>
      <c r="YY78" s="74"/>
      <c r="YZ78" s="74"/>
      <c r="ZA78" s="74"/>
      <c r="ZB78" s="74"/>
      <c r="ZC78" s="74"/>
      <c r="ZD78" s="74"/>
      <c r="ZE78" s="74"/>
      <c r="ZF78" s="74"/>
      <c r="ZG78" s="74"/>
      <c r="ZH78" s="74"/>
      <c r="ZI78" s="74"/>
      <c r="ZJ78" s="74"/>
      <c r="ZK78" s="74"/>
      <c r="ZL78" s="74"/>
      <c r="ZM78" s="74"/>
      <c r="ZN78" s="74"/>
      <c r="ZO78" s="74"/>
      <c r="ZP78" s="74"/>
      <c r="ZQ78" s="74"/>
      <c r="ZR78" s="74"/>
      <c r="ZS78" s="74"/>
      <c r="ZT78" s="74"/>
      <c r="ZU78" s="74"/>
      <c r="ZV78" s="74"/>
      <c r="ZW78" s="74"/>
      <c r="ZX78" s="74"/>
      <c r="ZY78" s="74"/>
      <c r="ZZ78" s="74"/>
      <c r="AAA78" s="74"/>
      <c r="AAB78" s="74"/>
      <c r="AAC78" s="74"/>
      <c r="AAD78" s="74"/>
      <c r="AAE78" s="74"/>
      <c r="AAF78" s="74"/>
      <c r="AAG78" s="74"/>
      <c r="AAH78" s="74"/>
      <c r="AAI78" s="74"/>
      <c r="AAJ78" s="74"/>
      <c r="AAK78" s="74"/>
      <c r="AAL78" s="74"/>
      <c r="AAM78" s="74"/>
      <c r="AAN78" s="74"/>
      <c r="AAO78" s="74"/>
      <c r="AAP78" s="74"/>
      <c r="AAQ78" s="74"/>
      <c r="AAR78" s="74"/>
      <c r="AAS78" s="74"/>
      <c r="AAT78" s="74"/>
      <c r="AAU78" s="74"/>
      <c r="AAV78" s="74"/>
      <c r="AAW78" s="74"/>
      <c r="AAX78" s="74"/>
      <c r="AAY78" s="74"/>
      <c r="AAZ78" s="74"/>
      <c r="ABA78" s="74"/>
      <c r="ABB78" s="74"/>
      <c r="ABC78" s="74"/>
      <c r="ABD78" s="74"/>
      <c r="ABE78" s="74"/>
      <c r="ABF78" s="74"/>
      <c r="ABG78" s="74"/>
      <c r="ABH78" s="74"/>
      <c r="ABI78" s="74"/>
    </row>
    <row r="79" spans="1:737" s="41" customFormat="1" ht="15" x14ac:dyDescent="0.25">
      <c r="A79" s="172" t="s">
        <v>94</v>
      </c>
      <c r="B79" s="173"/>
      <c r="C79" s="174"/>
      <c r="D79" s="127" t="s">
        <v>19</v>
      </c>
      <c r="E79" s="127" t="s">
        <v>12</v>
      </c>
      <c r="F79" s="175">
        <v>4443</v>
      </c>
      <c r="G79" s="176">
        <v>0</v>
      </c>
      <c r="H79" s="176">
        <v>500</v>
      </c>
      <c r="I79" s="176">
        <v>0</v>
      </c>
      <c r="J79" s="176">
        <v>0</v>
      </c>
      <c r="K79" s="176">
        <v>0</v>
      </c>
      <c r="L79" s="176">
        <v>0</v>
      </c>
      <c r="M79" s="176">
        <v>0</v>
      </c>
      <c r="N79" s="176">
        <v>0</v>
      </c>
      <c r="O79" s="177">
        <v>0</v>
      </c>
      <c r="P79" s="177">
        <v>0</v>
      </c>
      <c r="Q79" s="177">
        <v>0</v>
      </c>
      <c r="R79" s="177">
        <v>0</v>
      </c>
      <c r="S79" s="177">
        <v>152</v>
      </c>
      <c r="T79" s="177">
        <v>65</v>
      </c>
      <c r="U79" s="177">
        <f>SUM(I79:T79)</f>
        <v>217</v>
      </c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M79" s="74"/>
      <c r="GN79" s="74"/>
      <c r="GO79" s="74"/>
      <c r="GP79" s="74"/>
      <c r="GQ79" s="74"/>
      <c r="GR79" s="74"/>
      <c r="GS79" s="74"/>
      <c r="GT79" s="74"/>
      <c r="GU79" s="74"/>
      <c r="GV79" s="74"/>
      <c r="GW79" s="74"/>
      <c r="GX79" s="74"/>
      <c r="GY79" s="74"/>
      <c r="GZ79" s="74"/>
      <c r="HA79" s="74"/>
      <c r="HB79" s="74"/>
      <c r="HC79" s="74"/>
      <c r="HD79" s="74"/>
      <c r="HE79" s="74"/>
      <c r="HF79" s="74"/>
      <c r="HG79" s="74"/>
      <c r="HH79" s="74"/>
      <c r="HI79" s="74"/>
      <c r="HJ79" s="74"/>
      <c r="HK79" s="74"/>
      <c r="HL79" s="74"/>
      <c r="HM79" s="74"/>
      <c r="HN79" s="74"/>
      <c r="HO79" s="74"/>
      <c r="HP79" s="74"/>
      <c r="HQ79" s="74"/>
      <c r="HR79" s="74"/>
      <c r="HS79" s="74"/>
      <c r="HT79" s="74"/>
      <c r="HU79" s="74"/>
      <c r="HV79" s="74"/>
      <c r="HW79" s="74"/>
      <c r="HX79" s="74"/>
      <c r="HY79" s="74"/>
      <c r="HZ79" s="74"/>
      <c r="IA79" s="74"/>
      <c r="IB79" s="74"/>
      <c r="IC79" s="74"/>
      <c r="ID79" s="74"/>
      <c r="IE79" s="74"/>
      <c r="IF79" s="74"/>
      <c r="IG79" s="74"/>
      <c r="IH79" s="74"/>
      <c r="II79" s="74"/>
      <c r="IJ79" s="74"/>
      <c r="IK79" s="74"/>
      <c r="IL79" s="74"/>
      <c r="IM79" s="74"/>
      <c r="IN79" s="74"/>
      <c r="IO79" s="74"/>
      <c r="IP79" s="74"/>
      <c r="IQ79" s="74"/>
      <c r="IR79" s="74"/>
      <c r="IS79" s="74"/>
      <c r="IT79" s="74"/>
      <c r="IU79" s="74"/>
      <c r="IV79" s="74"/>
      <c r="IW79" s="74"/>
      <c r="IX79" s="74"/>
      <c r="IY79" s="74"/>
      <c r="IZ79" s="74"/>
      <c r="JA79" s="74"/>
      <c r="JB79" s="74"/>
      <c r="JC79" s="74"/>
      <c r="JD79" s="74"/>
      <c r="JE79" s="74"/>
      <c r="JF79" s="74"/>
      <c r="JG79" s="74"/>
      <c r="JH79" s="74"/>
      <c r="JI79" s="74"/>
      <c r="JJ79" s="74"/>
      <c r="JK79" s="74"/>
      <c r="JL79" s="74"/>
      <c r="JM79" s="74"/>
      <c r="JN79" s="74"/>
      <c r="JO79" s="74"/>
      <c r="JP79" s="74"/>
      <c r="JQ79" s="74"/>
      <c r="JR79" s="74"/>
      <c r="JS79" s="74"/>
      <c r="JT79" s="74"/>
      <c r="JU79" s="74"/>
      <c r="JV79" s="74"/>
      <c r="JW79" s="74"/>
      <c r="JX79" s="74"/>
      <c r="JY79" s="74"/>
      <c r="JZ79" s="74"/>
      <c r="KA79" s="74"/>
      <c r="KB79" s="74"/>
      <c r="KC79" s="74"/>
      <c r="KD79" s="74"/>
      <c r="KE79" s="74"/>
      <c r="KF79" s="74"/>
      <c r="KG79" s="74"/>
      <c r="KH79" s="74"/>
      <c r="KI79" s="74"/>
      <c r="KJ79" s="74"/>
      <c r="KK79" s="74"/>
      <c r="KL79" s="74"/>
      <c r="KM79" s="74"/>
      <c r="KN79" s="74"/>
      <c r="KO79" s="74"/>
      <c r="KP79" s="74"/>
      <c r="KQ79" s="74"/>
      <c r="KR79" s="74"/>
      <c r="KS79" s="74"/>
      <c r="KT79" s="74"/>
      <c r="KU79" s="74"/>
      <c r="KV79" s="74"/>
      <c r="KW79" s="74"/>
      <c r="KX79" s="74"/>
      <c r="KY79" s="74"/>
      <c r="KZ79" s="74"/>
      <c r="LA79" s="74"/>
      <c r="LB79" s="74"/>
      <c r="LC79" s="74"/>
      <c r="LD79" s="74"/>
      <c r="LE79" s="74"/>
      <c r="LF79" s="74"/>
      <c r="LG79" s="74"/>
      <c r="LH79" s="74"/>
      <c r="LI79" s="74"/>
      <c r="LJ79" s="74"/>
      <c r="LK79" s="74"/>
      <c r="LL79" s="74"/>
      <c r="LM79" s="74"/>
      <c r="LN79" s="74"/>
      <c r="LO79" s="74"/>
      <c r="LP79" s="74"/>
      <c r="LQ79" s="74"/>
      <c r="LR79" s="74"/>
      <c r="LS79" s="74"/>
      <c r="LT79" s="74"/>
      <c r="LU79" s="74"/>
      <c r="LV79" s="74"/>
      <c r="LW79" s="74"/>
      <c r="LX79" s="74"/>
      <c r="LY79" s="74"/>
      <c r="LZ79" s="74"/>
      <c r="MA79" s="74"/>
      <c r="MB79" s="74"/>
      <c r="MC79" s="74"/>
      <c r="MD79" s="74"/>
      <c r="ME79" s="74"/>
      <c r="MF79" s="74"/>
      <c r="MG79" s="74"/>
      <c r="MH79" s="74"/>
      <c r="MI79" s="74"/>
      <c r="MJ79" s="74"/>
      <c r="MK79" s="74"/>
      <c r="ML79" s="74"/>
      <c r="MM79" s="74"/>
      <c r="MN79" s="74"/>
      <c r="MO79" s="74"/>
      <c r="MP79" s="74"/>
      <c r="MQ79" s="74"/>
      <c r="MR79" s="74"/>
      <c r="MS79" s="74"/>
      <c r="MT79" s="74"/>
      <c r="MU79" s="74"/>
      <c r="MV79" s="74"/>
      <c r="MW79" s="74"/>
      <c r="MX79" s="74"/>
      <c r="MY79" s="74"/>
      <c r="MZ79" s="74"/>
      <c r="NA79" s="74"/>
      <c r="NB79" s="74"/>
      <c r="NC79" s="74"/>
      <c r="ND79" s="74"/>
      <c r="NE79" s="74"/>
      <c r="NF79" s="74"/>
      <c r="NG79" s="74"/>
      <c r="NH79" s="74"/>
      <c r="NI79" s="74"/>
      <c r="NJ79" s="74"/>
      <c r="NK79" s="74"/>
      <c r="NL79" s="74"/>
      <c r="NM79" s="74"/>
      <c r="NN79" s="74"/>
      <c r="NO79" s="74"/>
      <c r="NP79" s="74"/>
      <c r="NQ79" s="74"/>
      <c r="NR79" s="74"/>
      <c r="NS79" s="74"/>
      <c r="NT79" s="74"/>
      <c r="NU79" s="74"/>
      <c r="NV79" s="74"/>
      <c r="NW79" s="74"/>
      <c r="NX79" s="74"/>
      <c r="NY79" s="74"/>
      <c r="NZ79" s="74"/>
      <c r="OA79" s="74"/>
      <c r="OB79" s="74"/>
      <c r="OC79" s="74"/>
      <c r="OD79" s="74"/>
      <c r="OE79" s="74"/>
      <c r="OF79" s="74"/>
      <c r="OG79" s="74"/>
      <c r="OH79" s="74"/>
      <c r="OI79" s="74"/>
      <c r="OJ79" s="74"/>
      <c r="OK79" s="74"/>
      <c r="OL79" s="74"/>
      <c r="OM79" s="74"/>
      <c r="ON79" s="74"/>
      <c r="OO79" s="74"/>
      <c r="OP79" s="74"/>
      <c r="OQ79" s="74"/>
      <c r="OR79" s="74"/>
      <c r="OS79" s="74"/>
      <c r="OT79" s="74"/>
      <c r="OU79" s="74"/>
      <c r="OV79" s="74"/>
      <c r="OW79" s="74"/>
      <c r="OX79" s="74"/>
      <c r="OY79" s="74"/>
      <c r="OZ79" s="74"/>
      <c r="PA79" s="74"/>
      <c r="PB79" s="74"/>
      <c r="PC79" s="74"/>
      <c r="PD79" s="74"/>
      <c r="PE79" s="74"/>
      <c r="PF79" s="74"/>
      <c r="PG79" s="74"/>
      <c r="PH79" s="74"/>
      <c r="PI79" s="74"/>
      <c r="PJ79" s="74"/>
      <c r="PK79" s="74"/>
      <c r="PL79" s="74"/>
      <c r="PM79" s="74"/>
      <c r="PN79" s="74"/>
      <c r="PO79" s="74"/>
      <c r="PP79" s="74"/>
      <c r="PQ79" s="74"/>
      <c r="PR79" s="74"/>
      <c r="PS79" s="74"/>
      <c r="PT79" s="74"/>
      <c r="PU79" s="74"/>
      <c r="PV79" s="74"/>
      <c r="PW79" s="74"/>
      <c r="PX79" s="74"/>
      <c r="PY79" s="74"/>
      <c r="PZ79" s="74"/>
      <c r="QA79" s="74"/>
      <c r="QB79" s="74"/>
      <c r="QC79" s="74"/>
      <c r="QD79" s="74"/>
      <c r="QE79" s="74"/>
      <c r="QF79" s="74"/>
      <c r="QG79" s="74"/>
      <c r="QH79" s="74"/>
      <c r="QI79" s="74"/>
      <c r="QJ79" s="74"/>
      <c r="QK79" s="74"/>
      <c r="QL79" s="74"/>
      <c r="QM79" s="74"/>
      <c r="QN79" s="74"/>
      <c r="QO79" s="74"/>
      <c r="QP79" s="74"/>
      <c r="QQ79" s="74"/>
      <c r="QR79" s="74"/>
      <c r="QS79" s="74"/>
      <c r="QT79" s="74"/>
      <c r="QU79" s="74"/>
      <c r="QV79" s="74"/>
      <c r="QW79" s="74"/>
      <c r="QX79" s="74"/>
      <c r="QY79" s="74"/>
      <c r="QZ79" s="74"/>
      <c r="RA79" s="74"/>
      <c r="RB79" s="74"/>
      <c r="RC79" s="74"/>
      <c r="RD79" s="74"/>
      <c r="RE79" s="74"/>
      <c r="RF79" s="74"/>
      <c r="RG79" s="74"/>
      <c r="RH79" s="74"/>
      <c r="RI79" s="74"/>
      <c r="RJ79" s="74"/>
      <c r="RK79" s="74"/>
      <c r="RL79" s="74"/>
      <c r="RM79" s="74"/>
      <c r="RN79" s="74"/>
      <c r="RO79" s="74"/>
      <c r="RP79" s="74"/>
      <c r="RQ79" s="74"/>
      <c r="RR79" s="74"/>
      <c r="RS79" s="74"/>
      <c r="RT79" s="74"/>
      <c r="RU79" s="74"/>
      <c r="RV79" s="74"/>
      <c r="RW79" s="74"/>
      <c r="RX79" s="74"/>
      <c r="RY79" s="74"/>
      <c r="RZ79" s="74"/>
      <c r="SA79" s="74"/>
      <c r="SB79" s="74"/>
      <c r="SC79" s="74"/>
      <c r="SD79" s="74"/>
      <c r="SE79" s="74"/>
      <c r="SF79" s="74"/>
      <c r="SG79" s="74"/>
      <c r="SH79" s="74"/>
      <c r="SI79" s="74"/>
      <c r="SJ79" s="74"/>
      <c r="SK79" s="74"/>
      <c r="SL79" s="74"/>
      <c r="SM79" s="74"/>
      <c r="SN79" s="74"/>
      <c r="SO79" s="74"/>
      <c r="SP79" s="74"/>
      <c r="SQ79" s="74"/>
      <c r="SR79" s="74"/>
      <c r="SS79" s="74"/>
      <c r="ST79" s="74"/>
      <c r="SU79" s="74"/>
      <c r="SV79" s="74"/>
      <c r="SW79" s="74"/>
      <c r="SX79" s="74"/>
      <c r="SY79" s="74"/>
      <c r="SZ79" s="74"/>
      <c r="TA79" s="74"/>
      <c r="TB79" s="74"/>
      <c r="TC79" s="74"/>
      <c r="TD79" s="74"/>
      <c r="TE79" s="74"/>
      <c r="TF79" s="74"/>
      <c r="TG79" s="74"/>
      <c r="TH79" s="74"/>
      <c r="TI79" s="74"/>
      <c r="TJ79" s="74"/>
      <c r="TK79" s="74"/>
      <c r="TL79" s="74"/>
      <c r="TM79" s="74"/>
      <c r="TN79" s="74"/>
      <c r="TO79" s="74"/>
      <c r="TP79" s="74"/>
      <c r="TQ79" s="74"/>
      <c r="TR79" s="74"/>
      <c r="TS79" s="74"/>
      <c r="TT79" s="74"/>
      <c r="TU79" s="74"/>
      <c r="TV79" s="74"/>
      <c r="TW79" s="74"/>
      <c r="TX79" s="74"/>
      <c r="TY79" s="74"/>
      <c r="TZ79" s="74"/>
      <c r="UA79" s="74"/>
      <c r="UB79" s="74"/>
      <c r="UC79" s="74"/>
      <c r="UD79" s="74"/>
      <c r="UE79" s="74"/>
      <c r="UF79" s="74"/>
      <c r="UG79" s="74"/>
      <c r="UH79" s="74"/>
      <c r="UI79" s="74"/>
      <c r="UJ79" s="74"/>
      <c r="UK79" s="74"/>
      <c r="UL79" s="74"/>
      <c r="UM79" s="74"/>
      <c r="UN79" s="74"/>
      <c r="UO79" s="74"/>
      <c r="UP79" s="74"/>
      <c r="UQ79" s="74"/>
      <c r="UR79" s="74"/>
      <c r="US79" s="74"/>
      <c r="UT79" s="74"/>
      <c r="UU79" s="74"/>
      <c r="UV79" s="74"/>
      <c r="UW79" s="74"/>
      <c r="UX79" s="74"/>
      <c r="UY79" s="74"/>
      <c r="UZ79" s="74"/>
      <c r="VA79" s="74"/>
      <c r="VB79" s="74"/>
      <c r="VC79" s="74"/>
      <c r="VD79" s="74"/>
      <c r="VE79" s="74"/>
      <c r="VF79" s="74"/>
      <c r="VG79" s="74"/>
      <c r="VH79" s="74"/>
      <c r="VI79" s="74"/>
      <c r="VJ79" s="74"/>
      <c r="VK79" s="74"/>
      <c r="VL79" s="74"/>
      <c r="VM79" s="74"/>
      <c r="VN79" s="74"/>
      <c r="VO79" s="74"/>
      <c r="VP79" s="74"/>
      <c r="VQ79" s="74"/>
      <c r="VR79" s="74"/>
      <c r="VS79" s="74"/>
      <c r="VT79" s="74"/>
      <c r="VU79" s="74"/>
      <c r="VV79" s="74"/>
      <c r="VW79" s="74"/>
      <c r="VX79" s="74"/>
      <c r="VY79" s="74"/>
      <c r="VZ79" s="74"/>
      <c r="WA79" s="74"/>
      <c r="WB79" s="74"/>
      <c r="WC79" s="74"/>
      <c r="WD79" s="74"/>
      <c r="WE79" s="74"/>
      <c r="WF79" s="74"/>
      <c r="WG79" s="74"/>
      <c r="WH79" s="74"/>
      <c r="WI79" s="74"/>
      <c r="WJ79" s="74"/>
      <c r="WK79" s="74"/>
      <c r="WL79" s="74"/>
      <c r="WM79" s="74"/>
      <c r="WN79" s="74"/>
      <c r="WO79" s="74"/>
      <c r="WP79" s="74"/>
      <c r="WQ79" s="74"/>
      <c r="WR79" s="74"/>
      <c r="WS79" s="74"/>
      <c r="WT79" s="74"/>
      <c r="WU79" s="74"/>
      <c r="WV79" s="74"/>
      <c r="WW79" s="74"/>
      <c r="WX79" s="74"/>
      <c r="WY79" s="74"/>
      <c r="WZ79" s="74"/>
      <c r="XA79" s="74"/>
      <c r="XB79" s="74"/>
      <c r="XC79" s="74"/>
      <c r="XD79" s="74"/>
      <c r="XE79" s="74"/>
      <c r="XF79" s="74"/>
      <c r="XG79" s="74"/>
      <c r="XH79" s="74"/>
      <c r="XI79" s="74"/>
      <c r="XJ79" s="74"/>
      <c r="XK79" s="74"/>
      <c r="XL79" s="74"/>
      <c r="XM79" s="74"/>
      <c r="XN79" s="74"/>
      <c r="XO79" s="74"/>
      <c r="XP79" s="74"/>
      <c r="XQ79" s="74"/>
      <c r="XR79" s="74"/>
      <c r="XS79" s="74"/>
      <c r="XT79" s="74"/>
      <c r="XU79" s="74"/>
      <c r="XV79" s="74"/>
      <c r="XW79" s="74"/>
      <c r="XX79" s="74"/>
      <c r="XY79" s="74"/>
      <c r="XZ79" s="74"/>
      <c r="YA79" s="74"/>
      <c r="YB79" s="74"/>
      <c r="YC79" s="74"/>
      <c r="YD79" s="74"/>
      <c r="YE79" s="74"/>
      <c r="YF79" s="74"/>
      <c r="YG79" s="74"/>
      <c r="YH79" s="74"/>
      <c r="YI79" s="74"/>
      <c r="YJ79" s="74"/>
      <c r="YK79" s="74"/>
      <c r="YL79" s="74"/>
      <c r="YM79" s="74"/>
      <c r="YN79" s="74"/>
      <c r="YO79" s="74"/>
      <c r="YP79" s="74"/>
      <c r="YQ79" s="74"/>
      <c r="YR79" s="74"/>
      <c r="YS79" s="74"/>
      <c r="YT79" s="74"/>
      <c r="YU79" s="74"/>
      <c r="YV79" s="74"/>
      <c r="YW79" s="74"/>
      <c r="YX79" s="74"/>
      <c r="YY79" s="74"/>
      <c r="YZ79" s="74"/>
      <c r="ZA79" s="74"/>
      <c r="ZB79" s="74"/>
      <c r="ZC79" s="74"/>
      <c r="ZD79" s="74"/>
      <c r="ZE79" s="74"/>
      <c r="ZF79" s="74"/>
      <c r="ZG79" s="74"/>
      <c r="ZH79" s="74"/>
      <c r="ZI79" s="74"/>
      <c r="ZJ79" s="74"/>
      <c r="ZK79" s="74"/>
      <c r="ZL79" s="74"/>
      <c r="ZM79" s="74"/>
      <c r="ZN79" s="74"/>
      <c r="ZO79" s="74"/>
      <c r="ZP79" s="74"/>
      <c r="ZQ79" s="74"/>
      <c r="ZR79" s="74"/>
      <c r="ZS79" s="74"/>
      <c r="ZT79" s="74"/>
      <c r="ZU79" s="74"/>
      <c r="ZV79" s="74"/>
      <c r="ZW79" s="74"/>
      <c r="ZX79" s="74"/>
      <c r="ZY79" s="74"/>
      <c r="ZZ79" s="74"/>
      <c r="AAA79" s="74"/>
      <c r="AAB79" s="74"/>
      <c r="AAC79" s="74"/>
      <c r="AAD79" s="74"/>
      <c r="AAE79" s="74"/>
      <c r="AAF79" s="74"/>
      <c r="AAG79" s="74"/>
      <c r="AAH79" s="74"/>
      <c r="AAI79" s="74"/>
      <c r="AAJ79" s="74"/>
      <c r="AAK79" s="74"/>
      <c r="AAL79" s="74"/>
      <c r="AAM79" s="74"/>
      <c r="AAN79" s="74"/>
      <c r="AAO79" s="74"/>
      <c r="AAP79" s="74"/>
      <c r="AAQ79" s="74"/>
      <c r="AAR79" s="74"/>
      <c r="AAS79" s="74"/>
      <c r="AAT79" s="74"/>
      <c r="AAU79" s="74"/>
      <c r="AAV79" s="74"/>
      <c r="AAW79" s="74"/>
      <c r="AAX79" s="74"/>
      <c r="AAY79" s="74"/>
      <c r="AAZ79" s="74"/>
      <c r="ABA79" s="74"/>
      <c r="ABB79" s="74"/>
      <c r="ABC79" s="74"/>
      <c r="ABD79" s="74"/>
      <c r="ABE79" s="74"/>
      <c r="ABF79" s="74"/>
      <c r="ABG79" s="74"/>
      <c r="ABH79" s="74"/>
      <c r="ABI79" s="74"/>
    </row>
    <row r="80" spans="1:737" s="181" customFormat="1" ht="15" x14ac:dyDescent="0.25">
      <c r="A80" s="96" t="s">
        <v>94</v>
      </c>
      <c r="B80" s="178"/>
      <c r="C80" s="100" t="s">
        <v>56</v>
      </c>
      <c r="D80" s="179" t="s">
        <v>19</v>
      </c>
      <c r="E80" s="179" t="s">
        <v>14</v>
      </c>
      <c r="F80" s="180">
        <v>2666</v>
      </c>
      <c r="G80" s="152">
        <v>300</v>
      </c>
      <c r="H80" s="152">
        <v>300</v>
      </c>
      <c r="I80" s="153">
        <v>0</v>
      </c>
      <c r="J80" s="73">
        <v>0</v>
      </c>
      <c r="K80" s="73">
        <v>33</v>
      </c>
      <c r="L80" s="73">
        <v>0</v>
      </c>
      <c r="M80" s="73">
        <v>19</v>
      </c>
      <c r="N80" s="73">
        <v>175</v>
      </c>
      <c r="O80" s="73">
        <v>57</v>
      </c>
      <c r="P80" s="73">
        <v>143</v>
      </c>
      <c r="Q80" s="73">
        <v>143</v>
      </c>
      <c r="R80" s="73">
        <v>0</v>
      </c>
      <c r="S80" s="73">
        <v>37</v>
      </c>
      <c r="T80" s="73">
        <v>0</v>
      </c>
      <c r="U80" s="73">
        <f>SUM(I80:T80)</f>
        <v>607</v>
      </c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M80" s="74"/>
      <c r="GN80" s="74"/>
      <c r="GO80" s="74"/>
      <c r="GP80" s="74"/>
      <c r="GQ80" s="74"/>
      <c r="GR80" s="74"/>
      <c r="GS80" s="74"/>
      <c r="GT80" s="74"/>
      <c r="GU80" s="74"/>
      <c r="GV80" s="74"/>
      <c r="GW80" s="74"/>
      <c r="GX80" s="74"/>
      <c r="GY80" s="74"/>
      <c r="GZ80" s="74"/>
      <c r="HA80" s="74"/>
      <c r="HB80" s="74"/>
      <c r="HC80" s="74"/>
      <c r="HD80" s="74"/>
      <c r="HE80" s="74"/>
      <c r="HF80" s="74"/>
      <c r="HG80" s="74"/>
      <c r="HH80" s="74"/>
      <c r="HI80" s="74"/>
      <c r="HJ80" s="74"/>
      <c r="HK80" s="74"/>
      <c r="HL80" s="74"/>
      <c r="HM80" s="74"/>
      <c r="HN80" s="74"/>
      <c r="HO80" s="74"/>
      <c r="HP80" s="74"/>
      <c r="HQ80" s="74"/>
      <c r="HR80" s="74"/>
      <c r="HS80" s="74"/>
      <c r="HT80" s="74"/>
      <c r="HU80" s="74"/>
      <c r="HV80" s="74"/>
      <c r="HW80" s="74"/>
      <c r="HX80" s="74"/>
      <c r="HY80" s="74"/>
      <c r="HZ80" s="74"/>
      <c r="IA80" s="74"/>
      <c r="IB80" s="74"/>
      <c r="IC80" s="74"/>
      <c r="ID80" s="74"/>
      <c r="IE80" s="74"/>
      <c r="IF80" s="74"/>
      <c r="IG80" s="74"/>
      <c r="IH80" s="74"/>
      <c r="II80" s="74"/>
      <c r="IJ80" s="74"/>
      <c r="IK80" s="74"/>
      <c r="IL80" s="74"/>
      <c r="IM80" s="74"/>
      <c r="IN80" s="74"/>
      <c r="IO80" s="74"/>
      <c r="IP80" s="74"/>
      <c r="IQ80" s="74"/>
      <c r="IR80" s="74"/>
      <c r="IS80" s="74"/>
      <c r="IT80" s="74"/>
      <c r="IU80" s="74"/>
      <c r="IV80" s="74"/>
      <c r="IW80" s="74"/>
      <c r="IX80" s="74"/>
      <c r="IY80" s="74"/>
      <c r="IZ80" s="74"/>
      <c r="JA80" s="74"/>
      <c r="JB80" s="74"/>
      <c r="JC80" s="74"/>
      <c r="JD80" s="74"/>
      <c r="JE80" s="74"/>
      <c r="JF80" s="74"/>
      <c r="JG80" s="74"/>
      <c r="JH80" s="74"/>
      <c r="JI80" s="74"/>
      <c r="JJ80" s="74"/>
      <c r="JK80" s="74"/>
      <c r="JL80" s="74"/>
      <c r="JM80" s="74"/>
      <c r="JN80" s="74"/>
      <c r="JO80" s="74"/>
      <c r="JP80" s="74"/>
      <c r="JQ80" s="74"/>
      <c r="JR80" s="74"/>
      <c r="JS80" s="74"/>
      <c r="JT80" s="74"/>
      <c r="JU80" s="74"/>
      <c r="JV80" s="74"/>
      <c r="JW80" s="74"/>
      <c r="JX80" s="74"/>
      <c r="JY80" s="74"/>
      <c r="JZ80" s="74"/>
      <c r="KA80" s="74"/>
      <c r="KB80" s="74"/>
      <c r="KC80" s="74"/>
      <c r="KD80" s="74"/>
      <c r="KE80" s="74"/>
      <c r="KF80" s="74"/>
      <c r="KG80" s="74"/>
      <c r="KH80" s="74"/>
      <c r="KI80" s="74"/>
      <c r="KJ80" s="74"/>
      <c r="KK80" s="74"/>
      <c r="KL80" s="74"/>
      <c r="KM80" s="74"/>
      <c r="KN80" s="74"/>
      <c r="KO80" s="74"/>
      <c r="KP80" s="74"/>
      <c r="KQ80" s="74"/>
      <c r="KR80" s="74"/>
      <c r="KS80" s="74"/>
      <c r="KT80" s="74"/>
      <c r="KU80" s="74"/>
      <c r="KV80" s="74"/>
      <c r="KW80" s="74"/>
      <c r="KX80" s="74"/>
      <c r="KY80" s="74"/>
      <c r="KZ80" s="74"/>
      <c r="LA80" s="74"/>
      <c r="LB80" s="74"/>
      <c r="LC80" s="74"/>
      <c r="LD80" s="74"/>
      <c r="LE80" s="74"/>
      <c r="LF80" s="74"/>
      <c r="LG80" s="74"/>
      <c r="LH80" s="74"/>
      <c r="LI80" s="74"/>
      <c r="LJ80" s="74"/>
      <c r="LK80" s="74"/>
      <c r="LL80" s="74"/>
      <c r="LM80" s="74"/>
      <c r="LN80" s="74"/>
      <c r="LO80" s="74"/>
      <c r="LP80" s="74"/>
      <c r="LQ80" s="74"/>
      <c r="LR80" s="74"/>
      <c r="LS80" s="74"/>
      <c r="LT80" s="74"/>
      <c r="LU80" s="74"/>
      <c r="LV80" s="74"/>
      <c r="LW80" s="74"/>
      <c r="LX80" s="74"/>
      <c r="LY80" s="74"/>
      <c r="LZ80" s="74"/>
      <c r="MA80" s="74"/>
      <c r="MB80" s="74"/>
      <c r="MC80" s="74"/>
      <c r="MD80" s="74"/>
      <c r="ME80" s="74"/>
      <c r="MF80" s="74"/>
      <c r="MG80" s="74"/>
      <c r="MH80" s="74"/>
      <c r="MI80" s="74"/>
      <c r="MJ80" s="74"/>
      <c r="MK80" s="74"/>
      <c r="ML80" s="74"/>
      <c r="MM80" s="74"/>
      <c r="MN80" s="74"/>
      <c r="MO80" s="74"/>
      <c r="MP80" s="74"/>
      <c r="MQ80" s="74"/>
      <c r="MR80" s="74"/>
      <c r="MS80" s="74"/>
      <c r="MT80" s="74"/>
      <c r="MU80" s="74"/>
      <c r="MV80" s="74"/>
      <c r="MW80" s="74"/>
      <c r="MX80" s="74"/>
      <c r="MY80" s="74"/>
      <c r="MZ80" s="74"/>
      <c r="NA80" s="74"/>
      <c r="NB80" s="74"/>
      <c r="NC80" s="74"/>
      <c r="ND80" s="74"/>
      <c r="NE80" s="74"/>
      <c r="NF80" s="74"/>
      <c r="NG80" s="74"/>
      <c r="NH80" s="74"/>
      <c r="NI80" s="74"/>
      <c r="NJ80" s="74"/>
      <c r="NK80" s="74"/>
      <c r="NL80" s="74"/>
      <c r="NM80" s="74"/>
      <c r="NN80" s="74"/>
      <c r="NO80" s="74"/>
      <c r="NP80" s="74"/>
      <c r="NQ80" s="74"/>
      <c r="NR80" s="74"/>
      <c r="NS80" s="74"/>
      <c r="NT80" s="74"/>
      <c r="NU80" s="74"/>
      <c r="NV80" s="74"/>
      <c r="NW80" s="74"/>
      <c r="NX80" s="74"/>
      <c r="NY80" s="74"/>
      <c r="NZ80" s="74"/>
      <c r="OA80" s="74"/>
      <c r="OB80" s="74"/>
      <c r="OC80" s="74"/>
      <c r="OD80" s="74"/>
      <c r="OE80" s="74"/>
      <c r="OF80" s="74"/>
      <c r="OG80" s="74"/>
      <c r="OH80" s="74"/>
      <c r="OI80" s="74"/>
      <c r="OJ80" s="74"/>
      <c r="OK80" s="74"/>
      <c r="OL80" s="74"/>
      <c r="OM80" s="74"/>
      <c r="ON80" s="74"/>
      <c r="OO80" s="74"/>
      <c r="OP80" s="74"/>
      <c r="OQ80" s="74"/>
      <c r="OR80" s="74"/>
      <c r="OS80" s="74"/>
      <c r="OT80" s="74"/>
      <c r="OU80" s="74"/>
      <c r="OV80" s="74"/>
      <c r="OW80" s="74"/>
      <c r="OX80" s="74"/>
      <c r="OY80" s="74"/>
      <c r="OZ80" s="74"/>
      <c r="PA80" s="74"/>
      <c r="PB80" s="74"/>
      <c r="PC80" s="74"/>
      <c r="PD80" s="74"/>
      <c r="PE80" s="74"/>
      <c r="PF80" s="74"/>
      <c r="PG80" s="74"/>
      <c r="PH80" s="74"/>
      <c r="PI80" s="74"/>
      <c r="PJ80" s="74"/>
      <c r="PK80" s="74"/>
      <c r="PL80" s="74"/>
      <c r="PM80" s="74"/>
      <c r="PN80" s="74"/>
      <c r="PO80" s="74"/>
      <c r="PP80" s="74"/>
      <c r="PQ80" s="74"/>
      <c r="PR80" s="74"/>
      <c r="PS80" s="74"/>
      <c r="PT80" s="74"/>
      <c r="PU80" s="74"/>
      <c r="PV80" s="74"/>
      <c r="PW80" s="74"/>
      <c r="PX80" s="74"/>
      <c r="PY80" s="74"/>
      <c r="PZ80" s="74"/>
      <c r="QA80" s="74"/>
      <c r="QB80" s="74"/>
      <c r="QC80" s="74"/>
      <c r="QD80" s="74"/>
      <c r="QE80" s="74"/>
      <c r="QF80" s="74"/>
      <c r="QG80" s="74"/>
      <c r="QH80" s="74"/>
      <c r="QI80" s="74"/>
      <c r="QJ80" s="74"/>
      <c r="QK80" s="74"/>
      <c r="QL80" s="74"/>
      <c r="QM80" s="74"/>
      <c r="QN80" s="74"/>
      <c r="QO80" s="74"/>
      <c r="QP80" s="74"/>
      <c r="QQ80" s="74"/>
      <c r="QR80" s="74"/>
      <c r="QS80" s="74"/>
      <c r="QT80" s="74"/>
      <c r="QU80" s="74"/>
      <c r="QV80" s="74"/>
      <c r="QW80" s="74"/>
      <c r="QX80" s="74"/>
      <c r="QY80" s="74"/>
      <c r="QZ80" s="74"/>
      <c r="RA80" s="74"/>
      <c r="RB80" s="74"/>
      <c r="RC80" s="74"/>
      <c r="RD80" s="74"/>
      <c r="RE80" s="74"/>
      <c r="RF80" s="74"/>
      <c r="RG80" s="74"/>
      <c r="RH80" s="74"/>
      <c r="RI80" s="74"/>
      <c r="RJ80" s="74"/>
      <c r="RK80" s="74"/>
      <c r="RL80" s="74"/>
      <c r="RM80" s="74"/>
      <c r="RN80" s="74"/>
      <c r="RO80" s="74"/>
      <c r="RP80" s="74"/>
      <c r="RQ80" s="74"/>
      <c r="RR80" s="74"/>
      <c r="RS80" s="74"/>
      <c r="RT80" s="74"/>
      <c r="RU80" s="74"/>
      <c r="RV80" s="74"/>
      <c r="RW80" s="74"/>
      <c r="RX80" s="74"/>
      <c r="RY80" s="74"/>
      <c r="RZ80" s="74"/>
      <c r="SA80" s="74"/>
      <c r="SB80" s="74"/>
      <c r="SC80" s="74"/>
      <c r="SD80" s="74"/>
      <c r="SE80" s="74"/>
      <c r="SF80" s="74"/>
      <c r="SG80" s="74"/>
      <c r="SH80" s="74"/>
      <c r="SI80" s="74"/>
      <c r="SJ80" s="74"/>
      <c r="SK80" s="74"/>
      <c r="SL80" s="74"/>
      <c r="SM80" s="74"/>
      <c r="SN80" s="74"/>
      <c r="SO80" s="74"/>
      <c r="SP80" s="74"/>
      <c r="SQ80" s="74"/>
      <c r="SR80" s="74"/>
      <c r="SS80" s="74"/>
      <c r="ST80" s="74"/>
      <c r="SU80" s="74"/>
      <c r="SV80" s="74"/>
      <c r="SW80" s="74"/>
      <c r="SX80" s="74"/>
      <c r="SY80" s="74"/>
      <c r="SZ80" s="74"/>
      <c r="TA80" s="74"/>
      <c r="TB80" s="74"/>
      <c r="TC80" s="74"/>
      <c r="TD80" s="74"/>
      <c r="TE80" s="74"/>
      <c r="TF80" s="74"/>
      <c r="TG80" s="74"/>
      <c r="TH80" s="74"/>
      <c r="TI80" s="74"/>
      <c r="TJ80" s="74"/>
      <c r="TK80" s="74"/>
      <c r="TL80" s="74"/>
      <c r="TM80" s="74"/>
      <c r="TN80" s="74"/>
      <c r="TO80" s="74"/>
      <c r="TP80" s="74"/>
      <c r="TQ80" s="74"/>
      <c r="TR80" s="74"/>
      <c r="TS80" s="74"/>
      <c r="TT80" s="74"/>
      <c r="TU80" s="74"/>
      <c r="TV80" s="74"/>
      <c r="TW80" s="74"/>
      <c r="TX80" s="74"/>
      <c r="TY80" s="74"/>
      <c r="TZ80" s="74"/>
      <c r="UA80" s="74"/>
      <c r="UB80" s="74"/>
      <c r="UC80" s="74"/>
      <c r="UD80" s="74"/>
      <c r="UE80" s="74"/>
      <c r="UF80" s="74"/>
      <c r="UG80" s="74"/>
      <c r="UH80" s="74"/>
      <c r="UI80" s="74"/>
      <c r="UJ80" s="74"/>
      <c r="UK80" s="74"/>
      <c r="UL80" s="74"/>
      <c r="UM80" s="74"/>
      <c r="UN80" s="74"/>
      <c r="UO80" s="74"/>
      <c r="UP80" s="74"/>
      <c r="UQ80" s="74"/>
      <c r="UR80" s="74"/>
      <c r="US80" s="74"/>
      <c r="UT80" s="74"/>
      <c r="UU80" s="74"/>
      <c r="UV80" s="74"/>
      <c r="UW80" s="74"/>
      <c r="UX80" s="74"/>
      <c r="UY80" s="74"/>
      <c r="UZ80" s="74"/>
      <c r="VA80" s="74"/>
      <c r="VB80" s="74"/>
      <c r="VC80" s="74"/>
      <c r="VD80" s="74"/>
      <c r="VE80" s="74"/>
      <c r="VF80" s="74"/>
      <c r="VG80" s="74"/>
      <c r="VH80" s="74"/>
      <c r="VI80" s="74"/>
      <c r="VJ80" s="74"/>
      <c r="VK80" s="74"/>
      <c r="VL80" s="74"/>
      <c r="VM80" s="74"/>
      <c r="VN80" s="74"/>
      <c r="VO80" s="74"/>
      <c r="VP80" s="74"/>
      <c r="VQ80" s="74"/>
      <c r="VR80" s="74"/>
      <c r="VS80" s="74"/>
      <c r="VT80" s="74"/>
      <c r="VU80" s="74"/>
      <c r="VV80" s="74"/>
      <c r="VW80" s="74"/>
      <c r="VX80" s="74"/>
      <c r="VY80" s="74"/>
      <c r="VZ80" s="74"/>
      <c r="WA80" s="74"/>
      <c r="WB80" s="74"/>
      <c r="WC80" s="74"/>
      <c r="WD80" s="74"/>
      <c r="WE80" s="74"/>
      <c r="WF80" s="74"/>
      <c r="WG80" s="74"/>
      <c r="WH80" s="74"/>
      <c r="WI80" s="74"/>
      <c r="WJ80" s="74"/>
      <c r="WK80" s="74"/>
      <c r="WL80" s="74"/>
      <c r="WM80" s="74"/>
      <c r="WN80" s="74"/>
      <c r="WO80" s="74"/>
      <c r="WP80" s="74"/>
      <c r="WQ80" s="74"/>
      <c r="WR80" s="74"/>
      <c r="WS80" s="74"/>
      <c r="WT80" s="74"/>
      <c r="WU80" s="74"/>
      <c r="WV80" s="74"/>
      <c r="WW80" s="74"/>
      <c r="WX80" s="74"/>
      <c r="WY80" s="74"/>
      <c r="WZ80" s="74"/>
      <c r="XA80" s="74"/>
      <c r="XB80" s="74"/>
      <c r="XC80" s="74"/>
      <c r="XD80" s="74"/>
      <c r="XE80" s="74"/>
      <c r="XF80" s="74"/>
      <c r="XG80" s="74"/>
      <c r="XH80" s="74"/>
      <c r="XI80" s="74"/>
      <c r="XJ80" s="74"/>
      <c r="XK80" s="74"/>
      <c r="XL80" s="74"/>
      <c r="XM80" s="74"/>
      <c r="XN80" s="74"/>
      <c r="XO80" s="74"/>
      <c r="XP80" s="74"/>
      <c r="XQ80" s="74"/>
      <c r="XR80" s="74"/>
      <c r="XS80" s="74"/>
      <c r="XT80" s="74"/>
      <c r="XU80" s="74"/>
      <c r="XV80" s="74"/>
      <c r="XW80" s="74"/>
      <c r="XX80" s="74"/>
      <c r="XY80" s="74"/>
      <c r="XZ80" s="74"/>
      <c r="YA80" s="74"/>
      <c r="YB80" s="74"/>
      <c r="YC80" s="74"/>
      <c r="YD80" s="74"/>
      <c r="YE80" s="74"/>
      <c r="YF80" s="74"/>
      <c r="YG80" s="74"/>
      <c r="YH80" s="74"/>
      <c r="YI80" s="74"/>
      <c r="YJ80" s="74"/>
      <c r="YK80" s="74"/>
      <c r="YL80" s="74"/>
      <c r="YM80" s="74"/>
      <c r="YN80" s="74"/>
      <c r="YO80" s="74"/>
      <c r="YP80" s="74"/>
      <c r="YQ80" s="74"/>
      <c r="YR80" s="74"/>
      <c r="YS80" s="74"/>
      <c r="YT80" s="74"/>
      <c r="YU80" s="74"/>
      <c r="YV80" s="74"/>
      <c r="YW80" s="74"/>
      <c r="YX80" s="74"/>
      <c r="YY80" s="74"/>
      <c r="YZ80" s="74"/>
      <c r="ZA80" s="74"/>
      <c r="ZB80" s="74"/>
      <c r="ZC80" s="74"/>
      <c r="ZD80" s="74"/>
      <c r="ZE80" s="74"/>
      <c r="ZF80" s="74"/>
      <c r="ZG80" s="74"/>
      <c r="ZH80" s="74"/>
      <c r="ZI80" s="74"/>
      <c r="ZJ80" s="74"/>
      <c r="ZK80" s="74"/>
      <c r="ZL80" s="74"/>
      <c r="ZM80" s="74"/>
      <c r="ZN80" s="74"/>
      <c r="ZO80" s="74"/>
      <c r="ZP80" s="74"/>
      <c r="ZQ80" s="74"/>
      <c r="ZR80" s="74"/>
      <c r="ZS80" s="74"/>
      <c r="ZT80" s="74"/>
      <c r="ZU80" s="74"/>
      <c r="ZV80" s="74"/>
      <c r="ZW80" s="74"/>
      <c r="ZX80" s="74"/>
      <c r="ZY80" s="74"/>
      <c r="ZZ80" s="74"/>
      <c r="AAA80" s="74"/>
      <c r="AAB80" s="74"/>
      <c r="AAC80" s="74"/>
      <c r="AAD80" s="74"/>
      <c r="AAE80" s="74"/>
      <c r="AAF80" s="74"/>
      <c r="AAG80" s="74"/>
      <c r="AAH80" s="74"/>
      <c r="AAI80" s="74"/>
      <c r="AAJ80" s="74"/>
      <c r="AAK80" s="74"/>
      <c r="AAL80" s="74"/>
      <c r="AAM80" s="74"/>
      <c r="AAN80" s="74"/>
      <c r="AAO80" s="74"/>
      <c r="AAP80" s="74"/>
      <c r="AAQ80" s="74"/>
      <c r="AAR80" s="74"/>
      <c r="AAS80" s="74"/>
      <c r="AAT80" s="74"/>
      <c r="AAU80" s="74"/>
      <c r="AAV80" s="74"/>
      <c r="AAW80" s="74"/>
      <c r="AAX80" s="74"/>
      <c r="AAY80" s="74"/>
      <c r="AAZ80" s="74"/>
      <c r="ABA80" s="74"/>
      <c r="ABB80" s="74"/>
      <c r="ABC80" s="74"/>
      <c r="ABD80" s="74"/>
      <c r="ABE80" s="74"/>
      <c r="ABF80" s="74"/>
      <c r="ABG80" s="74"/>
      <c r="ABH80" s="74"/>
      <c r="ABI80" s="74"/>
    </row>
    <row r="81" spans="1:737" s="22" customFormat="1" ht="15" x14ac:dyDescent="0.25">
      <c r="A81" s="96" t="s">
        <v>95</v>
      </c>
      <c r="B81" s="178"/>
      <c r="C81" s="100" t="s">
        <v>56</v>
      </c>
      <c r="D81" s="99" t="s">
        <v>48</v>
      </c>
      <c r="E81" s="99" t="s">
        <v>14</v>
      </c>
      <c r="F81" s="180">
        <v>3600</v>
      </c>
      <c r="G81" s="152">
        <v>800</v>
      </c>
      <c r="H81" s="152">
        <v>800</v>
      </c>
      <c r="I81" s="153">
        <v>5</v>
      </c>
      <c r="J81" s="73">
        <v>97</v>
      </c>
      <c r="K81" s="73">
        <v>5</v>
      </c>
      <c r="L81" s="73">
        <v>80</v>
      </c>
      <c r="M81" s="73">
        <v>0</v>
      </c>
      <c r="N81" s="73">
        <v>32</v>
      </c>
      <c r="O81" s="73">
        <v>21</v>
      </c>
      <c r="P81" s="73">
        <v>0</v>
      </c>
      <c r="Q81" s="73">
        <v>94</v>
      </c>
      <c r="R81" s="73">
        <v>92</v>
      </c>
      <c r="S81" s="73">
        <v>570</v>
      </c>
      <c r="T81" s="73">
        <v>543</v>
      </c>
      <c r="U81" s="73">
        <f>SUM(I81:T81)</f>
        <v>1539</v>
      </c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M81" s="74"/>
      <c r="GN81" s="74"/>
      <c r="GO81" s="74"/>
      <c r="GP81" s="74"/>
      <c r="GQ81" s="74"/>
      <c r="GR81" s="74"/>
      <c r="GS81" s="74"/>
      <c r="GT81" s="74"/>
      <c r="GU81" s="74"/>
      <c r="GV81" s="74"/>
      <c r="GW81" s="74"/>
      <c r="GX81" s="74"/>
      <c r="GY81" s="74"/>
      <c r="GZ81" s="74"/>
      <c r="HA81" s="74"/>
      <c r="HB81" s="74"/>
      <c r="HC81" s="74"/>
      <c r="HD81" s="74"/>
      <c r="HE81" s="74"/>
      <c r="HF81" s="74"/>
      <c r="HG81" s="74"/>
      <c r="HH81" s="74"/>
      <c r="HI81" s="74"/>
      <c r="HJ81" s="74"/>
      <c r="HK81" s="74"/>
      <c r="HL81" s="74"/>
      <c r="HM81" s="74"/>
      <c r="HN81" s="74"/>
      <c r="HO81" s="74"/>
      <c r="HP81" s="74"/>
      <c r="HQ81" s="74"/>
      <c r="HR81" s="74"/>
      <c r="HS81" s="74"/>
      <c r="HT81" s="74"/>
      <c r="HU81" s="74"/>
      <c r="HV81" s="74"/>
      <c r="HW81" s="74"/>
      <c r="HX81" s="74"/>
      <c r="HY81" s="74"/>
      <c r="HZ81" s="74"/>
      <c r="IA81" s="74"/>
      <c r="IB81" s="74"/>
      <c r="IC81" s="74"/>
      <c r="ID81" s="74"/>
      <c r="IE81" s="74"/>
      <c r="IF81" s="74"/>
      <c r="IG81" s="74"/>
      <c r="IH81" s="74"/>
      <c r="II81" s="74"/>
      <c r="IJ81" s="74"/>
      <c r="IK81" s="74"/>
      <c r="IL81" s="74"/>
      <c r="IM81" s="74"/>
      <c r="IN81" s="74"/>
      <c r="IO81" s="74"/>
      <c r="IP81" s="74"/>
      <c r="IQ81" s="74"/>
      <c r="IR81" s="74"/>
      <c r="IS81" s="74"/>
      <c r="IT81" s="74"/>
      <c r="IU81" s="74"/>
      <c r="IV81" s="74"/>
      <c r="IW81" s="74"/>
      <c r="IX81" s="74"/>
      <c r="IY81" s="74"/>
      <c r="IZ81" s="74"/>
      <c r="JA81" s="74"/>
      <c r="JB81" s="74"/>
      <c r="JC81" s="74"/>
      <c r="JD81" s="74"/>
      <c r="JE81" s="74"/>
      <c r="JF81" s="74"/>
      <c r="JG81" s="74"/>
      <c r="JH81" s="74"/>
      <c r="JI81" s="74"/>
      <c r="JJ81" s="74"/>
      <c r="JK81" s="74"/>
      <c r="JL81" s="74"/>
      <c r="JM81" s="74"/>
      <c r="JN81" s="74"/>
      <c r="JO81" s="74"/>
      <c r="JP81" s="74"/>
      <c r="JQ81" s="74"/>
      <c r="JR81" s="74"/>
      <c r="JS81" s="74"/>
      <c r="JT81" s="74"/>
      <c r="JU81" s="74"/>
      <c r="JV81" s="74"/>
      <c r="JW81" s="74"/>
      <c r="JX81" s="74"/>
      <c r="JY81" s="74"/>
      <c r="JZ81" s="74"/>
      <c r="KA81" s="74"/>
      <c r="KB81" s="74"/>
      <c r="KC81" s="74"/>
      <c r="KD81" s="74"/>
      <c r="KE81" s="74"/>
      <c r="KF81" s="74"/>
      <c r="KG81" s="74"/>
      <c r="KH81" s="74"/>
      <c r="KI81" s="74"/>
      <c r="KJ81" s="74"/>
      <c r="KK81" s="74"/>
      <c r="KL81" s="74"/>
      <c r="KM81" s="74"/>
      <c r="KN81" s="74"/>
      <c r="KO81" s="74"/>
      <c r="KP81" s="74"/>
      <c r="KQ81" s="74"/>
      <c r="KR81" s="74"/>
      <c r="KS81" s="74"/>
      <c r="KT81" s="74"/>
      <c r="KU81" s="74"/>
      <c r="KV81" s="74"/>
      <c r="KW81" s="74"/>
      <c r="KX81" s="74"/>
      <c r="KY81" s="74"/>
      <c r="KZ81" s="74"/>
      <c r="LA81" s="74"/>
      <c r="LB81" s="74"/>
      <c r="LC81" s="74"/>
      <c r="LD81" s="74"/>
      <c r="LE81" s="74"/>
      <c r="LF81" s="74"/>
      <c r="LG81" s="74"/>
      <c r="LH81" s="74"/>
      <c r="LI81" s="74"/>
      <c r="LJ81" s="74"/>
      <c r="LK81" s="74"/>
      <c r="LL81" s="74"/>
      <c r="LM81" s="74"/>
      <c r="LN81" s="74"/>
      <c r="LO81" s="74"/>
      <c r="LP81" s="74"/>
      <c r="LQ81" s="74"/>
      <c r="LR81" s="74"/>
      <c r="LS81" s="74"/>
      <c r="LT81" s="74"/>
      <c r="LU81" s="74"/>
      <c r="LV81" s="74"/>
      <c r="LW81" s="74"/>
      <c r="LX81" s="74"/>
      <c r="LY81" s="74"/>
      <c r="LZ81" s="74"/>
      <c r="MA81" s="74"/>
      <c r="MB81" s="74"/>
      <c r="MC81" s="74"/>
      <c r="MD81" s="74"/>
      <c r="ME81" s="74"/>
      <c r="MF81" s="74"/>
      <c r="MG81" s="74"/>
      <c r="MH81" s="74"/>
      <c r="MI81" s="74"/>
      <c r="MJ81" s="74"/>
      <c r="MK81" s="74"/>
      <c r="ML81" s="74"/>
      <c r="MM81" s="74"/>
      <c r="MN81" s="74"/>
      <c r="MO81" s="74"/>
      <c r="MP81" s="74"/>
      <c r="MQ81" s="74"/>
      <c r="MR81" s="74"/>
      <c r="MS81" s="74"/>
      <c r="MT81" s="74"/>
      <c r="MU81" s="74"/>
      <c r="MV81" s="74"/>
      <c r="MW81" s="74"/>
      <c r="MX81" s="74"/>
      <c r="MY81" s="74"/>
      <c r="MZ81" s="74"/>
      <c r="NA81" s="74"/>
      <c r="NB81" s="74"/>
      <c r="NC81" s="74"/>
      <c r="ND81" s="74"/>
      <c r="NE81" s="74"/>
      <c r="NF81" s="74"/>
      <c r="NG81" s="74"/>
      <c r="NH81" s="74"/>
      <c r="NI81" s="74"/>
      <c r="NJ81" s="74"/>
      <c r="NK81" s="74"/>
      <c r="NL81" s="74"/>
      <c r="NM81" s="74"/>
      <c r="NN81" s="74"/>
      <c r="NO81" s="74"/>
      <c r="NP81" s="74"/>
      <c r="NQ81" s="74"/>
      <c r="NR81" s="74"/>
      <c r="NS81" s="74"/>
      <c r="NT81" s="74"/>
      <c r="NU81" s="74"/>
      <c r="NV81" s="74"/>
      <c r="NW81" s="74"/>
      <c r="NX81" s="74"/>
      <c r="NY81" s="74"/>
      <c r="NZ81" s="74"/>
      <c r="OA81" s="74"/>
      <c r="OB81" s="74"/>
      <c r="OC81" s="74"/>
      <c r="OD81" s="74"/>
      <c r="OE81" s="74"/>
      <c r="OF81" s="74"/>
      <c r="OG81" s="74"/>
      <c r="OH81" s="74"/>
      <c r="OI81" s="74"/>
      <c r="OJ81" s="74"/>
      <c r="OK81" s="74"/>
      <c r="OL81" s="74"/>
      <c r="OM81" s="74"/>
      <c r="ON81" s="74"/>
      <c r="OO81" s="74"/>
      <c r="OP81" s="74"/>
      <c r="OQ81" s="74"/>
      <c r="OR81" s="74"/>
      <c r="OS81" s="74"/>
      <c r="OT81" s="74"/>
      <c r="OU81" s="74"/>
      <c r="OV81" s="74"/>
      <c r="OW81" s="74"/>
      <c r="OX81" s="74"/>
      <c r="OY81" s="74"/>
      <c r="OZ81" s="74"/>
      <c r="PA81" s="74"/>
      <c r="PB81" s="74"/>
      <c r="PC81" s="74"/>
      <c r="PD81" s="74"/>
      <c r="PE81" s="74"/>
      <c r="PF81" s="74"/>
      <c r="PG81" s="74"/>
      <c r="PH81" s="74"/>
      <c r="PI81" s="74"/>
      <c r="PJ81" s="74"/>
      <c r="PK81" s="74"/>
      <c r="PL81" s="74"/>
      <c r="PM81" s="74"/>
      <c r="PN81" s="74"/>
      <c r="PO81" s="74"/>
      <c r="PP81" s="74"/>
      <c r="PQ81" s="74"/>
      <c r="PR81" s="74"/>
      <c r="PS81" s="74"/>
      <c r="PT81" s="74"/>
      <c r="PU81" s="74"/>
      <c r="PV81" s="74"/>
      <c r="PW81" s="74"/>
      <c r="PX81" s="74"/>
      <c r="PY81" s="74"/>
      <c r="PZ81" s="74"/>
      <c r="QA81" s="74"/>
      <c r="QB81" s="74"/>
      <c r="QC81" s="74"/>
      <c r="QD81" s="74"/>
      <c r="QE81" s="74"/>
      <c r="QF81" s="74"/>
      <c r="QG81" s="74"/>
      <c r="QH81" s="74"/>
      <c r="QI81" s="74"/>
      <c r="QJ81" s="74"/>
      <c r="QK81" s="74"/>
      <c r="QL81" s="74"/>
      <c r="QM81" s="74"/>
      <c r="QN81" s="74"/>
      <c r="QO81" s="74"/>
      <c r="QP81" s="74"/>
      <c r="QQ81" s="74"/>
      <c r="QR81" s="74"/>
      <c r="QS81" s="74"/>
      <c r="QT81" s="74"/>
      <c r="QU81" s="74"/>
      <c r="QV81" s="74"/>
      <c r="QW81" s="74"/>
      <c r="QX81" s="74"/>
      <c r="QY81" s="74"/>
      <c r="QZ81" s="74"/>
      <c r="RA81" s="74"/>
      <c r="RB81" s="74"/>
      <c r="RC81" s="74"/>
      <c r="RD81" s="74"/>
      <c r="RE81" s="74"/>
      <c r="RF81" s="74"/>
      <c r="RG81" s="74"/>
      <c r="RH81" s="74"/>
      <c r="RI81" s="74"/>
      <c r="RJ81" s="74"/>
      <c r="RK81" s="74"/>
      <c r="RL81" s="74"/>
      <c r="RM81" s="74"/>
      <c r="RN81" s="74"/>
      <c r="RO81" s="74"/>
      <c r="RP81" s="74"/>
      <c r="RQ81" s="74"/>
      <c r="RR81" s="74"/>
      <c r="RS81" s="74"/>
      <c r="RT81" s="74"/>
      <c r="RU81" s="74"/>
      <c r="RV81" s="74"/>
      <c r="RW81" s="74"/>
      <c r="RX81" s="74"/>
      <c r="RY81" s="74"/>
      <c r="RZ81" s="74"/>
      <c r="SA81" s="74"/>
      <c r="SB81" s="74"/>
      <c r="SC81" s="74"/>
      <c r="SD81" s="74"/>
      <c r="SE81" s="74"/>
      <c r="SF81" s="74"/>
      <c r="SG81" s="74"/>
      <c r="SH81" s="74"/>
      <c r="SI81" s="74"/>
      <c r="SJ81" s="74"/>
      <c r="SK81" s="74"/>
      <c r="SL81" s="74"/>
      <c r="SM81" s="74"/>
      <c r="SN81" s="74"/>
      <c r="SO81" s="74"/>
      <c r="SP81" s="74"/>
      <c r="SQ81" s="74"/>
      <c r="SR81" s="74"/>
      <c r="SS81" s="74"/>
      <c r="ST81" s="74"/>
      <c r="SU81" s="74"/>
      <c r="SV81" s="74"/>
      <c r="SW81" s="74"/>
      <c r="SX81" s="74"/>
      <c r="SY81" s="74"/>
      <c r="SZ81" s="74"/>
      <c r="TA81" s="74"/>
      <c r="TB81" s="74"/>
      <c r="TC81" s="74"/>
      <c r="TD81" s="74"/>
      <c r="TE81" s="74"/>
      <c r="TF81" s="74"/>
      <c r="TG81" s="74"/>
      <c r="TH81" s="74"/>
      <c r="TI81" s="74"/>
      <c r="TJ81" s="74"/>
      <c r="TK81" s="74"/>
      <c r="TL81" s="74"/>
      <c r="TM81" s="74"/>
      <c r="TN81" s="74"/>
      <c r="TO81" s="74"/>
      <c r="TP81" s="74"/>
      <c r="TQ81" s="74"/>
      <c r="TR81" s="74"/>
      <c r="TS81" s="74"/>
      <c r="TT81" s="74"/>
      <c r="TU81" s="74"/>
      <c r="TV81" s="74"/>
      <c r="TW81" s="74"/>
      <c r="TX81" s="74"/>
      <c r="TY81" s="74"/>
      <c r="TZ81" s="74"/>
      <c r="UA81" s="74"/>
      <c r="UB81" s="74"/>
      <c r="UC81" s="74"/>
      <c r="UD81" s="74"/>
      <c r="UE81" s="74"/>
      <c r="UF81" s="74"/>
      <c r="UG81" s="74"/>
      <c r="UH81" s="74"/>
      <c r="UI81" s="74"/>
      <c r="UJ81" s="74"/>
      <c r="UK81" s="74"/>
      <c r="UL81" s="74"/>
      <c r="UM81" s="74"/>
      <c r="UN81" s="74"/>
      <c r="UO81" s="74"/>
      <c r="UP81" s="74"/>
      <c r="UQ81" s="74"/>
      <c r="UR81" s="74"/>
      <c r="US81" s="74"/>
      <c r="UT81" s="74"/>
      <c r="UU81" s="74"/>
      <c r="UV81" s="74"/>
      <c r="UW81" s="74"/>
      <c r="UX81" s="74"/>
      <c r="UY81" s="74"/>
      <c r="UZ81" s="74"/>
      <c r="VA81" s="74"/>
      <c r="VB81" s="74"/>
      <c r="VC81" s="74"/>
      <c r="VD81" s="74"/>
      <c r="VE81" s="74"/>
      <c r="VF81" s="74"/>
      <c r="VG81" s="74"/>
      <c r="VH81" s="74"/>
      <c r="VI81" s="74"/>
      <c r="VJ81" s="74"/>
      <c r="VK81" s="74"/>
      <c r="VL81" s="74"/>
      <c r="VM81" s="74"/>
      <c r="VN81" s="74"/>
      <c r="VO81" s="74"/>
      <c r="VP81" s="74"/>
      <c r="VQ81" s="74"/>
      <c r="VR81" s="74"/>
      <c r="VS81" s="74"/>
      <c r="VT81" s="74"/>
      <c r="VU81" s="74"/>
      <c r="VV81" s="74"/>
      <c r="VW81" s="74"/>
      <c r="VX81" s="74"/>
      <c r="VY81" s="74"/>
      <c r="VZ81" s="74"/>
      <c r="WA81" s="74"/>
      <c r="WB81" s="74"/>
      <c r="WC81" s="74"/>
      <c r="WD81" s="74"/>
      <c r="WE81" s="74"/>
      <c r="WF81" s="74"/>
      <c r="WG81" s="74"/>
      <c r="WH81" s="74"/>
      <c r="WI81" s="74"/>
      <c r="WJ81" s="74"/>
      <c r="WK81" s="74"/>
      <c r="WL81" s="74"/>
      <c r="WM81" s="74"/>
      <c r="WN81" s="74"/>
      <c r="WO81" s="74"/>
      <c r="WP81" s="74"/>
      <c r="WQ81" s="74"/>
      <c r="WR81" s="74"/>
      <c r="WS81" s="74"/>
      <c r="WT81" s="74"/>
      <c r="WU81" s="74"/>
      <c r="WV81" s="74"/>
      <c r="WW81" s="74"/>
      <c r="WX81" s="74"/>
      <c r="WY81" s="74"/>
      <c r="WZ81" s="74"/>
      <c r="XA81" s="74"/>
      <c r="XB81" s="74"/>
      <c r="XC81" s="74"/>
      <c r="XD81" s="74"/>
      <c r="XE81" s="74"/>
      <c r="XF81" s="74"/>
      <c r="XG81" s="74"/>
      <c r="XH81" s="74"/>
      <c r="XI81" s="74"/>
      <c r="XJ81" s="74"/>
      <c r="XK81" s="74"/>
      <c r="XL81" s="74"/>
      <c r="XM81" s="74"/>
      <c r="XN81" s="74"/>
      <c r="XO81" s="74"/>
      <c r="XP81" s="74"/>
      <c r="XQ81" s="74"/>
      <c r="XR81" s="74"/>
      <c r="XS81" s="74"/>
      <c r="XT81" s="74"/>
      <c r="XU81" s="74"/>
      <c r="XV81" s="74"/>
      <c r="XW81" s="74"/>
      <c r="XX81" s="74"/>
      <c r="XY81" s="74"/>
      <c r="XZ81" s="74"/>
      <c r="YA81" s="74"/>
      <c r="YB81" s="74"/>
      <c r="YC81" s="74"/>
      <c r="YD81" s="74"/>
      <c r="YE81" s="74"/>
      <c r="YF81" s="74"/>
      <c r="YG81" s="74"/>
      <c r="YH81" s="74"/>
      <c r="YI81" s="74"/>
      <c r="YJ81" s="74"/>
      <c r="YK81" s="74"/>
      <c r="YL81" s="74"/>
      <c r="YM81" s="74"/>
      <c r="YN81" s="74"/>
      <c r="YO81" s="74"/>
      <c r="YP81" s="74"/>
      <c r="YQ81" s="74"/>
      <c r="YR81" s="74"/>
      <c r="YS81" s="74"/>
      <c r="YT81" s="74"/>
      <c r="YU81" s="74"/>
      <c r="YV81" s="74"/>
      <c r="YW81" s="74"/>
      <c r="YX81" s="74"/>
      <c r="YY81" s="74"/>
      <c r="YZ81" s="74"/>
      <c r="ZA81" s="74"/>
      <c r="ZB81" s="74"/>
      <c r="ZC81" s="74"/>
      <c r="ZD81" s="74"/>
      <c r="ZE81" s="74"/>
      <c r="ZF81" s="74"/>
      <c r="ZG81" s="74"/>
      <c r="ZH81" s="74"/>
      <c r="ZI81" s="74"/>
      <c r="ZJ81" s="74"/>
      <c r="ZK81" s="74"/>
      <c r="ZL81" s="74"/>
      <c r="ZM81" s="74"/>
      <c r="ZN81" s="74"/>
      <c r="ZO81" s="74"/>
      <c r="ZP81" s="74"/>
      <c r="ZQ81" s="74"/>
      <c r="ZR81" s="74"/>
      <c r="ZS81" s="74"/>
      <c r="ZT81" s="74"/>
      <c r="ZU81" s="74"/>
      <c r="ZV81" s="74"/>
      <c r="ZW81" s="74"/>
      <c r="ZX81" s="74"/>
      <c r="ZY81" s="74"/>
      <c r="ZZ81" s="74"/>
      <c r="AAA81" s="74"/>
      <c r="AAB81" s="74"/>
      <c r="AAC81" s="74"/>
      <c r="AAD81" s="74"/>
      <c r="AAE81" s="74"/>
      <c r="AAF81" s="74"/>
      <c r="AAG81" s="74"/>
      <c r="AAH81" s="74"/>
      <c r="AAI81" s="74"/>
      <c r="AAJ81" s="74"/>
      <c r="AAK81" s="74"/>
      <c r="AAL81" s="74"/>
      <c r="AAM81" s="74"/>
      <c r="AAN81" s="74"/>
      <c r="AAO81" s="74"/>
      <c r="AAP81" s="74"/>
      <c r="AAQ81" s="74"/>
      <c r="AAR81" s="74"/>
      <c r="AAS81" s="74"/>
      <c r="AAT81" s="74"/>
      <c r="AAU81" s="74"/>
      <c r="AAV81" s="74"/>
      <c r="AAW81" s="74"/>
      <c r="AAX81" s="74"/>
      <c r="AAY81" s="74"/>
      <c r="AAZ81" s="74"/>
      <c r="ABA81" s="74"/>
      <c r="ABB81" s="74"/>
      <c r="ABC81" s="74"/>
      <c r="ABD81" s="74"/>
      <c r="ABE81" s="74"/>
      <c r="ABF81" s="74"/>
      <c r="ABG81" s="74"/>
      <c r="ABH81" s="74"/>
      <c r="ABI81" s="74"/>
    </row>
    <row r="82" spans="1:737" s="22" customFormat="1" ht="15.75" thickBot="1" x14ac:dyDescent="0.3">
      <c r="A82" s="182" t="s">
        <v>95</v>
      </c>
      <c r="B82" s="183"/>
      <c r="C82" s="116" t="s">
        <v>56</v>
      </c>
      <c r="D82" s="115" t="s">
        <v>80</v>
      </c>
      <c r="E82" s="115" t="s">
        <v>14</v>
      </c>
      <c r="F82" s="184">
        <v>5625</v>
      </c>
      <c r="G82" s="154">
        <v>700</v>
      </c>
      <c r="H82" s="154">
        <v>700</v>
      </c>
      <c r="I82" s="155">
        <v>56</v>
      </c>
      <c r="J82" s="156">
        <v>183</v>
      </c>
      <c r="K82" s="156">
        <v>10</v>
      </c>
      <c r="L82" s="156">
        <v>0</v>
      </c>
      <c r="M82" s="156">
        <v>0</v>
      </c>
      <c r="N82" s="156">
        <v>236</v>
      </c>
      <c r="O82" s="156">
        <v>69</v>
      </c>
      <c r="P82" s="156">
        <v>0</v>
      </c>
      <c r="Q82" s="156">
        <v>0</v>
      </c>
      <c r="R82" s="156">
        <v>60</v>
      </c>
      <c r="S82" s="156">
        <v>0</v>
      </c>
      <c r="T82" s="156">
        <v>4</v>
      </c>
      <c r="U82" s="156">
        <f>SUM(I82:T82)</f>
        <v>618</v>
      </c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4"/>
      <c r="DC82" s="74"/>
      <c r="DD82" s="74"/>
      <c r="DE82" s="74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/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M82" s="74"/>
      <c r="GN82" s="74"/>
      <c r="GO82" s="74"/>
      <c r="GP82" s="74"/>
      <c r="GQ82" s="74"/>
      <c r="GR82" s="74"/>
      <c r="GS82" s="74"/>
      <c r="GT82" s="74"/>
      <c r="GU82" s="74"/>
      <c r="GV82" s="74"/>
      <c r="GW82" s="74"/>
      <c r="GX82" s="74"/>
      <c r="GY82" s="74"/>
      <c r="GZ82" s="74"/>
      <c r="HA82" s="74"/>
      <c r="HB82" s="74"/>
      <c r="HC82" s="74"/>
      <c r="HD82" s="74"/>
      <c r="HE82" s="74"/>
      <c r="HF82" s="74"/>
      <c r="HG82" s="74"/>
      <c r="HH82" s="74"/>
      <c r="HI82" s="74"/>
      <c r="HJ82" s="74"/>
      <c r="HK82" s="74"/>
      <c r="HL82" s="74"/>
      <c r="HM82" s="74"/>
      <c r="HN82" s="74"/>
      <c r="HO82" s="74"/>
      <c r="HP82" s="74"/>
      <c r="HQ82" s="74"/>
      <c r="HR82" s="74"/>
      <c r="HS82" s="74"/>
      <c r="HT82" s="74"/>
      <c r="HU82" s="74"/>
      <c r="HV82" s="74"/>
      <c r="HW82" s="74"/>
      <c r="HX82" s="74"/>
      <c r="HY82" s="74"/>
      <c r="HZ82" s="74"/>
      <c r="IA82" s="74"/>
      <c r="IB82" s="74"/>
      <c r="IC82" s="74"/>
      <c r="ID82" s="74"/>
      <c r="IE82" s="74"/>
      <c r="IF82" s="74"/>
      <c r="IG82" s="74"/>
      <c r="IH82" s="74"/>
      <c r="II82" s="74"/>
      <c r="IJ82" s="74"/>
      <c r="IK82" s="74"/>
      <c r="IL82" s="74"/>
      <c r="IM82" s="74"/>
      <c r="IN82" s="74"/>
      <c r="IO82" s="74"/>
      <c r="IP82" s="74"/>
      <c r="IQ82" s="74"/>
      <c r="IR82" s="74"/>
      <c r="IS82" s="74"/>
      <c r="IT82" s="74"/>
      <c r="IU82" s="74"/>
      <c r="IV82" s="74"/>
      <c r="IW82" s="74"/>
      <c r="IX82" s="74"/>
      <c r="IY82" s="74"/>
      <c r="IZ82" s="74"/>
      <c r="JA82" s="74"/>
      <c r="JB82" s="74"/>
      <c r="JC82" s="74"/>
      <c r="JD82" s="74"/>
      <c r="JE82" s="74"/>
      <c r="JF82" s="74"/>
      <c r="JG82" s="74"/>
      <c r="JH82" s="74"/>
      <c r="JI82" s="74"/>
      <c r="JJ82" s="74"/>
      <c r="JK82" s="74"/>
      <c r="JL82" s="74"/>
      <c r="JM82" s="74"/>
      <c r="JN82" s="74"/>
      <c r="JO82" s="74"/>
      <c r="JP82" s="74"/>
      <c r="JQ82" s="74"/>
      <c r="JR82" s="74"/>
      <c r="JS82" s="74"/>
      <c r="JT82" s="74"/>
      <c r="JU82" s="74"/>
      <c r="JV82" s="74"/>
      <c r="JW82" s="74"/>
      <c r="JX82" s="74"/>
      <c r="JY82" s="74"/>
      <c r="JZ82" s="74"/>
      <c r="KA82" s="74"/>
      <c r="KB82" s="74"/>
      <c r="KC82" s="74"/>
      <c r="KD82" s="74"/>
      <c r="KE82" s="74"/>
      <c r="KF82" s="74"/>
      <c r="KG82" s="74"/>
      <c r="KH82" s="74"/>
      <c r="KI82" s="74"/>
      <c r="KJ82" s="74"/>
      <c r="KK82" s="74"/>
      <c r="KL82" s="74"/>
      <c r="KM82" s="74"/>
      <c r="KN82" s="74"/>
      <c r="KO82" s="74"/>
      <c r="KP82" s="74"/>
      <c r="KQ82" s="74"/>
      <c r="KR82" s="74"/>
      <c r="KS82" s="74"/>
      <c r="KT82" s="74"/>
      <c r="KU82" s="74"/>
      <c r="KV82" s="74"/>
      <c r="KW82" s="74"/>
      <c r="KX82" s="74"/>
      <c r="KY82" s="74"/>
      <c r="KZ82" s="74"/>
      <c r="LA82" s="74"/>
      <c r="LB82" s="74"/>
      <c r="LC82" s="74"/>
      <c r="LD82" s="74"/>
      <c r="LE82" s="74"/>
      <c r="LF82" s="74"/>
      <c r="LG82" s="74"/>
      <c r="LH82" s="74"/>
      <c r="LI82" s="74"/>
      <c r="LJ82" s="74"/>
      <c r="LK82" s="74"/>
      <c r="LL82" s="74"/>
      <c r="LM82" s="74"/>
      <c r="LN82" s="74"/>
      <c r="LO82" s="74"/>
      <c r="LP82" s="74"/>
      <c r="LQ82" s="74"/>
      <c r="LR82" s="74"/>
      <c r="LS82" s="74"/>
      <c r="LT82" s="74"/>
      <c r="LU82" s="74"/>
      <c r="LV82" s="74"/>
      <c r="LW82" s="74"/>
      <c r="LX82" s="74"/>
      <c r="LY82" s="74"/>
      <c r="LZ82" s="74"/>
      <c r="MA82" s="74"/>
      <c r="MB82" s="74"/>
      <c r="MC82" s="74"/>
      <c r="MD82" s="74"/>
      <c r="ME82" s="74"/>
      <c r="MF82" s="74"/>
      <c r="MG82" s="74"/>
      <c r="MH82" s="74"/>
      <c r="MI82" s="74"/>
      <c r="MJ82" s="74"/>
      <c r="MK82" s="74"/>
      <c r="ML82" s="74"/>
      <c r="MM82" s="74"/>
      <c r="MN82" s="74"/>
      <c r="MO82" s="74"/>
      <c r="MP82" s="74"/>
      <c r="MQ82" s="74"/>
      <c r="MR82" s="74"/>
      <c r="MS82" s="74"/>
      <c r="MT82" s="74"/>
      <c r="MU82" s="74"/>
      <c r="MV82" s="74"/>
      <c r="MW82" s="74"/>
      <c r="MX82" s="74"/>
      <c r="MY82" s="74"/>
      <c r="MZ82" s="74"/>
      <c r="NA82" s="74"/>
      <c r="NB82" s="74"/>
      <c r="NC82" s="74"/>
      <c r="ND82" s="74"/>
      <c r="NE82" s="74"/>
      <c r="NF82" s="74"/>
      <c r="NG82" s="74"/>
      <c r="NH82" s="74"/>
      <c r="NI82" s="74"/>
      <c r="NJ82" s="74"/>
      <c r="NK82" s="74"/>
      <c r="NL82" s="74"/>
      <c r="NM82" s="74"/>
      <c r="NN82" s="74"/>
      <c r="NO82" s="74"/>
      <c r="NP82" s="74"/>
      <c r="NQ82" s="74"/>
      <c r="NR82" s="74"/>
      <c r="NS82" s="74"/>
      <c r="NT82" s="74"/>
      <c r="NU82" s="74"/>
      <c r="NV82" s="74"/>
      <c r="NW82" s="74"/>
      <c r="NX82" s="74"/>
      <c r="NY82" s="74"/>
      <c r="NZ82" s="74"/>
      <c r="OA82" s="74"/>
      <c r="OB82" s="74"/>
      <c r="OC82" s="74"/>
      <c r="OD82" s="74"/>
      <c r="OE82" s="74"/>
      <c r="OF82" s="74"/>
      <c r="OG82" s="74"/>
      <c r="OH82" s="74"/>
      <c r="OI82" s="74"/>
      <c r="OJ82" s="74"/>
      <c r="OK82" s="74"/>
      <c r="OL82" s="74"/>
      <c r="OM82" s="74"/>
      <c r="ON82" s="74"/>
      <c r="OO82" s="74"/>
      <c r="OP82" s="74"/>
      <c r="OQ82" s="74"/>
      <c r="OR82" s="74"/>
      <c r="OS82" s="74"/>
      <c r="OT82" s="74"/>
      <c r="OU82" s="74"/>
      <c r="OV82" s="74"/>
      <c r="OW82" s="74"/>
      <c r="OX82" s="74"/>
      <c r="OY82" s="74"/>
      <c r="OZ82" s="74"/>
      <c r="PA82" s="74"/>
      <c r="PB82" s="74"/>
      <c r="PC82" s="74"/>
      <c r="PD82" s="74"/>
      <c r="PE82" s="74"/>
      <c r="PF82" s="74"/>
      <c r="PG82" s="74"/>
      <c r="PH82" s="74"/>
      <c r="PI82" s="74"/>
      <c r="PJ82" s="74"/>
      <c r="PK82" s="74"/>
      <c r="PL82" s="74"/>
      <c r="PM82" s="74"/>
      <c r="PN82" s="74"/>
      <c r="PO82" s="74"/>
      <c r="PP82" s="74"/>
      <c r="PQ82" s="74"/>
      <c r="PR82" s="74"/>
      <c r="PS82" s="74"/>
      <c r="PT82" s="74"/>
      <c r="PU82" s="74"/>
      <c r="PV82" s="74"/>
      <c r="PW82" s="74"/>
      <c r="PX82" s="74"/>
      <c r="PY82" s="74"/>
      <c r="PZ82" s="74"/>
      <c r="QA82" s="74"/>
      <c r="QB82" s="74"/>
      <c r="QC82" s="74"/>
      <c r="QD82" s="74"/>
      <c r="QE82" s="74"/>
      <c r="QF82" s="74"/>
      <c r="QG82" s="74"/>
      <c r="QH82" s="74"/>
      <c r="QI82" s="74"/>
      <c r="QJ82" s="74"/>
      <c r="QK82" s="74"/>
      <c r="QL82" s="74"/>
      <c r="QM82" s="74"/>
      <c r="QN82" s="74"/>
      <c r="QO82" s="74"/>
      <c r="QP82" s="74"/>
      <c r="QQ82" s="74"/>
      <c r="QR82" s="74"/>
      <c r="QS82" s="74"/>
      <c r="QT82" s="74"/>
      <c r="QU82" s="74"/>
      <c r="QV82" s="74"/>
      <c r="QW82" s="74"/>
      <c r="QX82" s="74"/>
      <c r="QY82" s="74"/>
      <c r="QZ82" s="74"/>
      <c r="RA82" s="74"/>
      <c r="RB82" s="74"/>
      <c r="RC82" s="74"/>
      <c r="RD82" s="74"/>
      <c r="RE82" s="74"/>
      <c r="RF82" s="74"/>
      <c r="RG82" s="74"/>
      <c r="RH82" s="74"/>
      <c r="RI82" s="74"/>
      <c r="RJ82" s="74"/>
      <c r="RK82" s="74"/>
      <c r="RL82" s="74"/>
      <c r="RM82" s="74"/>
      <c r="RN82" s="74"/>
      <c r="RO82" s="74"/>
      <c r="RP82" s="74"/>
      <c r="RQ82" s="74"/>
      <c r="RR82" s="74"/>
      <c r="RS82" s="74"/>
      <c r="RT82" s="74"/>
      <c r="RU82" s="74"/>
      <c r="RV82" s="74"/>
      <c r="RW82" s="74"/>
      <c r="RX82" s="74"/>
      <c r="RY82" s="74"/>
      <c r="RZ82" s="74"/>
      <c r="SA82" s="74"/>
      <c r="SB82" s="74"/>
      <c r="SC82" s="74"/>
      <c r="SD82" s="74"/>
      <c r="SE82" s="74"/>
      <c r="SF82" s="74"/>
      <c r="SG82" s="74"/>
      <c r="SH82" s="74"/>
      <c r="SI82" s="74"/>
      <c r="SJ82" s="74"/>
      <c r="SK82" s="74"/>
      <c r="SL82" s="74"/>
      <c r="SM82" s="74"/>
      <c r="SN82" s="74"/>
      <c r="SO82" s="74"/>
      <c r="SP82" s="74"/>
      <c r="SQ82" s="74"/>
      <c r="SR82" s="74"/>
      <c r="SS82" s="74"/>
      <c r="ST82" s="74"/>
      <c r="SU82" s="74"/>
      <c r="SV82" s="74"/>
      <c r="SW82" s="74"/>
      <c r="SX82" s="74"/>
      <c r="SY82" s="74"/>
      <c r="SZ82" s="74"/>
      <c r="TA82" s="74"/>
      <c r="TB82" s="74"/>
      <c r="TC82" s="74"/>
      <c r="TD82" s="74"/>
      <c r="TE82" s="74"/>
      <c r="TF82" s="74"/>
      <c r="TG82" s="74"/>
      <c r="TH82" s="74"/>
      <c r="TI82" s="74"/>
      <c r="TJ82" s="74"/>
      <c r="TK82" s="74"/>
      <c r="TL82" s="74"/>
      <c r="TM82" s="74"/>
      <c r="TN82" s="74"/>
      <c r="TO82" s="74"/>
      <c r="TP82" s="74"/>
      <c r="TQ82" s="74"/>
      <c r="TR82" s="74"/>
      <c r="TS82" s="74"/>
      <c r="TT82" s="74"/>
      <c r="TU82" s="74"/>
      <c r="TV82" s="74"/>
      <c r="TW82" s="74"/>
      <c r="TX82" s="74"/>
      <c r="TY82" s="74"/>
      <c r="TZ82" s="74"/>
      <c r="UA82" s="74"/>
      <c r="UB82" s="74"/>
      <c r="UC82" s="74"/>
      <c r="UD82" s="74"/>
      <c r="UE82" s="74"/>
      <c r="UF82" s="74"/>
      <c r="UG82" s="74"/>
      <c r="UH82" s="74"/>
      <c r="UI82" s="74"/>
      <c r="UJ82" s="74"/>
      <c r="UK82" s="74"/>
      <c r="UL82" s="74"/>
      <c r="UM82" s="74"/>
      <c r="UN82" s="74"/>
      <c r="UO82" s="74"/>
      <c r="UP82" s="74"/>
      <c r="UQ82" s="74"/>
      <c r="UR82" s="74"/>
      <c r="US82" s="74"/>
      <c r="UT82" s="74"/>
      <c r="UU82" s="74"/>
      <c r="UV82" s="74"/>
      <c r="UW82" s="74"/>
      <c r="UX82" s="74"/>
      <c r="UY82" s="74"/>
      <c r="UZ82" s="74"/>
      <c r="VA82" s="74"/>
      <c r="VB82" s="74"/>
      <c r="VC82" s="74"/>
      <c r="VD82" s="74"/>
      <c r="VE82" s="74"/>
      <c r="VF82" s="74"/>
      <c r="VG82" s="74"/>
      <c r="VH82" s="74"/>
      <c r="VI82" s="74"/>
      <c r="VJ82" s="74"/>
      <c r="VK82" s="74"/>
      <c r="VL82" s="74"/>
      <c r="VM82" s="74"/>
      <c r="VN82" s="74"/>
      <c r="VO82" s="74"/>
      <c r="VP82" s="74"/>
      <c r="VQ82" s="74"/>
      <c r="VR82" s="74"/>
      <c r="VS82" s="74"/>
      <c r="VT82" s="74"/>
      <c r="VU82" s="74"/>
      <c r="VV82" s="74"/>
      <c r="VW82" s="74"/>
      <c r="VX82" s="74"/>
      <c r="VY82" s="74"/>
      <c r="VZ82" s="74"/>
      <c r="WA82" s="74"/>
      <c r="WB82" s="74"/>
      <c r="WC82" s="74"/>
      <c r="WD82" s="74"/>
      <c r="WE82" s="74"/>
      <c r="WF82" s="74"/>
      <c r="WG82" s="74"/>
      <c r="WH82" s="74"/>
      <c r="WI82" s="74"/>
      <c r="WJ82" s="74"/>
      <c r="WK82" s="74"/>
      <c r="WL82" s="74"/>
      <c r="WM82" s="74"/>
      <c r="WN82" s="74"/>
      <c r="WO82" s="74"/>
      <c r="WP82" s="74"/>
      <c r="WQ82" s="74"/>
      <c r="WR82" s="74"/>
      <c r="WS82" s="74"/>
      <c r="WT82" s="74"/>
      <c r="WU82" s="74"/>
      <c r="WV82" s="74"/>
      <c r="WW82" s="74"/>
      <c r="WX82" s="74"/>
      <c r="WY82" s="74"/>
      <c r="WZ82" s="74"/>
      <c r="XA82" s="74"/>
      <c r="XB82" s="74"/>
      <c r="XC82" s="74"/>
      <c r="XD82" s="74"/>
      <c r="XE82" s="74"/>
      <c r="XF82" s="74"/>
      <c r="XG82" s="74"/>
      <c r="XH82" s="74"/>
      <c r="XI82" s="74"/>
      <c r="XJ82" s="74"/>
      <c r="XK82" s="74"/>
      <c r="XL82" s="74"/>
      <c r="XM82" s="74"/>
      <c r="XN82" s="74"/>
      <c r="XO82" s="74"/>
      <c r="XP82" s="74"/>
      <c r="XQ82" s="74"/>
      <c r="XR82" s="74"/>
      <c r="XS82" s="74"/>
      <c r="XT82" s="74"/>
      <c r="XU82" s="74"/>
      <c r="XV82" s="74"/>
      <c r="XW82" s="74"/>
      <c r="XX82" s="74"/>
      <c r="XY82" s="74"/>
      <c r="XZ82" s="74"/>
      <c r="YA82" s="74"/>
      <c r="YB82" s="74"/>
      <c r="YC82" s="74"/>
      <c r="YD82" s="74"/>
      <c r="YE82" s="74"/>
      <c r="YF82" s="74"/>
      <c r="YG82" s="74"/>
      <c r="YH82" s="74"/>
      <c r="YI82" s="74"/>
      <c r="YJ82" s="74"/>
      <c r="YK82" s="74"/>
      <c r="YL82" s="74"/>
      <c r="YM82" s="74"/>
      <c r="YN82" s="74"/>
      <c r="YO82" s="74"/>
      <c r="YP82" s="74"/>
      <c r="YQ82" s="74"/>
      <c r="YR82" s="74"/>
      <c r="YS82" s="74"/>
      <c r="YT82" s="74"/>
      <c r="YU82" s="74"/>
      <c r="YV82" s="74"/>
      <c r="YW82" s="74"/>
      <c r="YX82" s="74"/>
      <c r="YY82" s="74"/>
      <c r="YZ82" s="74"/>
      <c r="ZA82" s="74"/>
      <c r="ZB82" s="74"/>
      <c r="ZC82" s="74"/>
      <c r="ZD82" s="74"/>
      <c r="ZE82" s="74"/>
      <c r="ZF82" s="74"/>
      <c r="ZG82" s="74"/>
      <c r="ZH82" s="74"/>
      <c r="ZI82" s="74"/>
      <c r="ZJ82" s="74"/>
      <c r="ZK82" s="74"/>
      <c r="ZL82" s="74"/>
      <c r="ZM82" s="74"/>
      <c r="ZN82" s="74"/>
      <c r="ZO82" s="74"/>
      <c r="ZP82" s="74"/>
      <c r="ZQ82" s="74"/>
      <c r="ZR82" s="74"/>
      <c r="ZS82" s="74"/>
      <c r="ZT82" s="74"/>
      <c r="ZU82" s="74"/>
      <c r="ZV82" s="74"/>
      <c r="ZW82" s="74"/>
      <c r="ZX82" s="74"/>
      <c r="ZY82" s="74"/>
      <c r="ZZ82" s="74"/>
      <c r="AAA82" s="74"/>
      <c r="AAB82" s="74"/>
      <c r="AAC82" s="74"/>
      <c r="AAD82" s="74"/>
      <c r="AAE82" s="74"/>
      <c r="AAF82" s="74"/>
      <c r="AAG82" s="74"/>
      <c r="AAH82" s="74"/>
      <c r="AAI82" s="74"/>
      <c r="AAJ82" s="74"/>
      <c r="AAK82" s="74"/>
      <c r="AAL82" s="74"/>
      <c r="AAM82" s="74"/>
      <c r="AAN82" s="74"/>
      <c r="AAO82" s="74"/>
      <c r="AAP82" s="74"/>
      <c r="AAQ82" s="74"/>
      <c r="AAR82" s="74"/>
      <c r="AAS82" s="74"/>
      <c r="AAT82" s="74"/>
      <c r="AAU82" s="74"/>
      <c r="AAV82" s="74"/>
      <c r="AAW82" s="74"/>
      <c r="AAX82" s="74"/>
      <c r="AAY82" s="74"/>
      <c r="AAZ82" s="74"/>
      <c r="ABA82" s="74"/>
      <c r="ABB82" s="74"/>
      <c r="ABC82" s="74"/>
      <c r="ABD82" s="74"/>
      <c r="ABE82" s="74"/>
      <c r="ABF82" s="74"/>
      <c r="ABG82" s="74"/>
      <c r="ABH82" s="74"/>
      <c r="ABI82" s="74"/>
    </row>
    <row r="83" spans="1:737" s="22" customFormat="1" ht="15.75" thickBot="1" x14ac:dyDescent="0.3">
      <c r="A83" s="185" t="s">
        <v>8</v>
      </c>
      <c r="B83" s="122" t="s">
        <v>8</v>
      </c>
      <c r="C83" s="123" t="s">
        <v>8</v>
      </c>
      <c r="D83" s="122" t="s">
        <v>8</v>
      </c>
      <c r="E83" s="122" t="s">
        <v>8</v>
      </c>
      <c r="F83" s="124" t="s">
        <v>8</v>
      </c>
      <c r="G83" s="158"/>
      <c r="H83" s="158"/>
      <c r="I83" s="159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4"/>
      <c r="DC83" s="74"/>
      <c r="DD83" s="74"/>
      <c r="DE83" s="74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4"/>
      <c r="EG83" s="74"/>
      <c r="EH83" s="74"/>
      <c r="EI83" s="74"/>
      <c r="EJ83" s="74"/>
      <c r="EK83" s="74"/>
      <c r="EL83" s="74"/>
      <c r="EM83" s="74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/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M83" s="74"/>
      <c r="GN83" s="74"/>
      <c r="GO83" s="74"/>
      <c r="GP83" s="74"/>
      <c r="GQ83" s="74"/>
      <c r="GR83" s="74"/>
      <c r="GS83" s="74"/>
      <c r="GT83" s="74"/>
      <c r="GU83" s="74"/>
      <c r="GV83" s="74"/>
      <c r="GW83" s="74"/>
      <c r="GX83" s="74"/>
      <c r="GY83" s="74"/>
      <c r="GZ83" s="74"/>
      <c r="HA83" s="74"/>
      <c r="HB83" s="74"/>
      <c r="HC83" s="74"/>
      <c r="HD83" s="74"/>
      <c r="HE83" s="74"/>
      <c r="HF83" s="74"/>
      <c r="HG83" s="74"/>
      <c r="HH83" s="74"/>
      <c r="HI83" s="74"/>
      <c r="HJ83" s="74"/>
      <c r="HK83" s="74"/>
      <c r="HL83" s="74"/>
      <c r="HM83" s="74"/>
      <c r="HN83" s="74"/>
      <c r="HO83" s="74"/>
      <c r="HP83" s="74"/>
      <c r="HQ83" s="74"/>
      <c r="HR83" s="74"/>
      <c r="HS83" s="74"/>
      <c r="HT83" s="74"/>
      <c r="HU83" s="74"/>
      <c r="HV83" s="74"/>
      <c r="HW83" s="74"/>
      <c r="HX83" s="74"/>
      <c r="HY83" s="74"/>
      <c r="HZ83" s="74"/>
      <c r="IA83" s="74"/>
      <c r="IB83" s="74"/>
      <c r="IC83" s="74"/>
      <c r="ID83" s="74"/>
      <c r="IE83" s="74"/>
      <c r="IF83" s="74"/>
      <c r="IG83" s="74"/>
      <c r="IH83" s="74"/>
      <c r="II83" s="74"/>
      <c r="IJ83" s="74"/>
      <c r="IK83" s="74"/>
      <c r="IL83" s="74"/>
      <c r="IM83" s="74"/>
      <c r="IN83" s="74"/>
      <c r="IO83" s="74"/>
      <c r="IP83" s="74"/>
      <c r="IQ83" s="74"/>
      <c r="IR83" s="74"/>
      <c r="IS83" s="74"/>
      <c r="IT83" s="74"/>
      <c r="IU83" s="74"/>
      <c r="IV83" s="74"/>
      <c r="IW83" s="74"/>
      <c r="IX83" s="74"/>
      <c r="IY83" s="74"/>
      <c r="IZ83" s="74"/>
      <c r="JA83" s="74"/>
      <c r="JB83" s="74"/>
      <c r="JC83" s="74"/>
      <c r="JD83" s="74"/>
      <c r="JE83" s="74"/>
      <c r="JF83" s="74"/>
      <c r="JG83" s="74"/>
      <c r="JH83" s="74"/>
      <c r="JI83" s="74"/>
      <c r="JJ83" s="74"/>
      <c r="JK83" s="74"/>
      <c r="JL83" s="74"/>
      <c r="JM83" s="74"/>
      <c r="JN83" s="74"/>
      <c r="JO83" s="74"/>
      <c r="JP83" s="74"/>
      <c r="JQ83" s="74"/>
      <c r="JR83" s="74"/>
      <c r="JS83" s="74"/>
      <c r="JT83" s="74"/>
      <c r="JU83" s="74"/>
      <c r="JV83" s="74"/>
      <c r="JW83" s="74"/>
      <c r="JX83" s="74"/>
      <c r="JY83" s="74"/>
      <c r="JZ83" s="74"/>
      <c r="KA83" s="74"/>
      <c r="KB83" s="74"/>
      <c r="KC83" s="74"/>
      <c r="KD83" s="74"/>
      <c r="KE83" s="74"/>
      <c r="KF83" s="74"/>
      <c r="KG83" s="74"/>
      <c r="KH83" s="74"/>
      <c r="KI83" s="74"/>
      <c r="KJ83" s="74"/>
      <c r="KK83" s="74"/>
      <c r="KL83" s="74"/>
      <c r="KM83" s="74"/>
      <c r="KN83" s="74"/>
      <c r="KO83" s="74"/>
      <c r="KP83" s="74"/>
      <c r="KQ83" s="74"/>
      <c r="KR83" s="74"/>
      <c r="KS83" s="74"/>
      <c r="KT83" s="74"/>
      <c r="KU83" s="74"/>
      <c r="KV83" s="74"/>
      <c r="KW83" s="74"/>
      <c r="KX83" s="74"/>
      <c r="KY83" s="74"/>
      <c r="KZ83" s="74"/>
      <c r="LA83" s="74"/>
      <c r="LB83" s="74"/>
      <c r="LC83" s="74"/>
      <c r="LD83" s="74"/>
      <c r="LE83" s="74"/>
      <c r="LF83" s="74"/>
      <c r="LG83" s="74"/>
      <c r="LH83" s="74"/>
      <c r="LI83" s="74"/>
      <c r="LJ83" s="74"/>
      <c r="LK83" s="74"/>
      <c r="LL83" s="74"/>
      <c r="LM83" s="74"/>
      <c r="LN83" s="74"/>
      <c r="LO83" s="74"/>
      <c r="LP83" s="74"/>
      <c r="LQ83" s="74"/>
      <c r="LR83" s="74"/>
      <c r="LS83" s="74"/>
      <c r="LT83" s="74"/>
      <c r="LU83" s="74"/>
      <c r="LV83" s="74"/>
      <c r="LW83" s="74"/>
      <c r="LX83" s="74"/>
      <c r="LY83" s="74"/>
      <c r="LZ83" s="74"/>
      <c r="MA83" s="74"/>
      <c r="MB83" s="74"/>
      <c r="MC83" s="74"/>
      <c r="MD83" s="74"/>
      <c r="ME83" s="74"/>
      <c r="MF83" s="74"/>
      <c r="MG83" s="74"/>
      <c r="MH83" s="74"/>
      <c r="MI83" s="74"/>
      <c r="MJ83" s="74"/>
      <c r="MK83" s="74"/>
      <c r="ML83" s="74"/>
      <c r="MM83" s="74"/>
      <c r="MN83" s="74"/>
      <c r="MO83" s="74"/>
      <c r="MP83" s="74"/>
      <c r="MQ83" s="74"/>
      <c r="MR83" s="74"/>
      <c r="MS83" s="74"/>
      <c r="MT83" s="74"/>
      <c r="MU83" s="74"/>
      <c r="MV83" s="74"/>
      <c r="MW83" s="74"/>
      <c r="MX83" s="74"/>
      <c r="MY83" s="74"/>
      <c r="MZ83" s="74"/>
      <c r="NA83" s="74"/>
      <c r="NB83" s="74"/>
      <c r="NC83" s="74"/>
      <c r="ND83" s="74"/>
      <c r="NE83" s="74"/>
      <c r="NF83" s="74"/>
      <c r="NG83" s="74"/>
      <c r="NH83" s="74"/>
      <c r="NI83" s="74"/>
      <c r="NJ83" s="74"/>
      <c r="NK83" s="74"/>
      <c r="NL83" s="74"/>
      <c r="NM83" s="74"/>
      <c r="NN83" s="74"/>
      <c r="NO83" s="74"/>
      <c r="NP83" s="74"/>
      <c r="NQ83" s="74"/>
      <c r="NR83" s="74"/>
      <c r="NS83" s="74"/>
      <c r="NT83" s="74"/>
      <c r="NU83" s="74"/>
      <c r="NV83" s="74"/>
      <c r="NW83" s="74"/>
      <c r="NX83" s="74"/>
      <c r="NY83" s="74"/>
      <c r="NZ83" s="74"/>
      <c r="OA83" s="74"/>
      <c r="OB83" s="74"/>
      <c r="OC83" s="74"/>
      <c r="OD83" s="74"/>
      <c r="OE83" s="74"/>
      <c r="OF83" s="74"/>
      <c r="OG83" s="74"/>
      <c r="OH83" s="74"/>
      <c r="OI83" s="74"/>
      <c r="OJ83" s="74"/>
      <c r="OK83" s="74"/>
      <c r="OL83" s="74"/>
      <c r="OM83" s="74"/>
      <c r="ON83" s="74"/>
      <c r="OO83" s="74"/>
      <c r="OP83" s="74"/>
      <c r="OQ83" s="74"/>
      <c r="OR83" s="74"/>
      <c r="OS83" s="74"/>
      <c r="OT83" s="74"/>
      <c r="OU83" s="74"/>
      <c r="OV83" s="74"/>
      <c r="OW83" s="74"/>
      <c r="OX83" s="74"/>
      <c r="OY83" s="74"/>
      <c r="OZ83" s="74"/>
      <c r="PA83" s="74"/>
      <c r="PB83" s="74"/>
      <c r="PC83" s="74"/>
      <c r="PD83" s="74"/>
      <c r="PE83" s="74"/>
      <c r="PF83" s="74"/>
      <c r="PG83" s="74"/>
      <c r="PH83" s="74"/>
      <c r="PI83" s="74"/>
      <c r="PJ83" s="74"/>
      <c r="PK83" s="74"/>
      <c r="PL83" s="74"/>
      <c r="PM83" s="74"/>
      <c r="PN83" s="74"/>
      <c r="PO83" s="74"/>
      <c r="PP83" s="74"/>
      <c r="PQ83" s="74"/>
      <c r="PR83" s="74"/>
      <c r="PS83" s="74"/>
      <c r="PT83" s="74"/>
      <c r="PU83" s="74"/>
      <c r="PV83" s="74"/>
      <c r="PW83" s="74"/>
      <c r="PX83" s="74"/>
      <c r="PY83" s="74"/>
      <c r="PZ83" s="74"/>
      <c r="QA83" s="74"/>
      <c r="QB83" s="74"/>
      <c r="QC83" s="74"/>
      <c r="QD83" s="74"/>
      <c r="QE83" s="74"/>
      <c r="QF83" s="74"/>
      <c r="QG83" s="74"/>
      <c r="QH83" s="74"/>
      <c r="QI83" s="74"/>
      <c r="QJ83" s="74"/>
      <c r="QK83" s="74"/>
      <c r="QL83" s="74"/>
      <c r="QM83" s="74"/>
      <c r="QN83" s="74"/>
      <c r="QO83" s="74"/>
      <c r="QP83" s="74"/>
      <c r="QQ83" s="74"/>
      <c r="QR83" s="74"/>
      <c r="QS83" s="74"/>
      <c r="QT83" s="74"/>
      <c r="QU83" s="74"/>
      <c r="QV83" s="74"/>
      <c r="QW83" s="74"/>
      <c r="QX83" s="74"/>
      <c r="QY83" s="74"/>
      <c r="QZ83" s="74"/>
      <c r="RA83" s="74"/>
      <c r="RB83" s="74"/>
      <c r="RC83" s="74"/>
      <c r="RD83" s="74"/>
      <c r="RE83" s="74"/>
      <c r="RF83" s="74"/>
      <c r="RG83" s="74"/>
      <c r="RH83" s="74"/>
      <c r="RI83" s="74"/>
      <c r="RJ83" s="74"/>
      <c r="RK83" s="74"/>
      <c r="RL83" s="74"/>
      <c r="RM83" s="74"/>
      <c r="RN83" s="74"/>
      <c r="RO83" s="74"/>
      <c r="RP83" s="74"/>
      <c r="RQ83" s="74"/>
      <c r="RR83" s="74"/>
      <c r="RS83" s="74"/>
      <c r="RT83" s="74"/>
      <c r="RU83" s="74"/>
      <c r="RV83" s="74"/>
      <c r="RW83" s="74"/>
      <c r="RX83" s="74"/>
      <c r="RY83" s="74"/>
      <c r="RZ83" s="74"/>
      <c r="SA83" s="74"/>
      <c r="SB83" s="74"/>
      <c r="SC83" s="74"/>
      <c r="SD83" s="74"/>
      <c r="SE83" s="74"/>
      <c r="SF83" s="74"/>
      <c r="SG83" s="74"/>
      <c r="SH83" s="74"/>
      <c r="SI83" s="74"/>
      <c r="SJ83" s="74"/>
      <c r="SK83" s="74"/>
      <c r="SL83" s="74"/>
      <c r="SM83" s="74"/>
      <c r="SN83" s="74"/>
      <c r="SO83" s="74"/>
      <c r="SP83" s="74"/>
      <c r="SQ83" s="74"/>
      <c r="SR83" s="74"/>
      <c r="SS83" s="74"/>
      <c r="ST83" s="74"/>
      <c r="SU83" s="74"/>
      <c r="SV83" s="74"/>
      <c r="SW83" s="74"/>
      <c r="SX83" s="74"/>
      <c r="SY83" s="74"/>
      <c r="SZ83" s="74"/>
      <c r="TA83" s="74"/>
      <c r="TB83" s="74"/>
      <c r="TC83" s="74"/>
      <c r="TD83" s="74"/>
      <c r="TE83" s="74"/>
      <c r="TF83" s="74"/>
      <c r="TG83" s="74"/>
      <c r="TH83" s="74"/>
      <c r="TI83" s="74"/>
      <c r="TJ83" s="74"/>
      <c r="TK83" s="74"/>
      <c r="TL83" s="74"/>
      <c r="TM83" s="74"/>
      <c r="TN83" s="74"/>
      <c r="TO83" s="74"/>
      <c r="TP83" s="74"/>
      <c r="TQ83" s="74"/>
      <c r="TR83" s="74"/>
      <c r="TS83" s="74"/>
      <c r="TT83" s="74"/>
      <c r="TU83" s="74"/>
      <c r="TV83" s="74"/>
      <c r="TW83" s="74"/>
      <c r="TX83" s="74"/>
      <c r="TY83" s="74"/>
      <c r="TZ83" s="74"/>
      <c r="UA83" s="74"/>
      <c r="UB83" s="74"/>
      <c r="UC83" s="74"/>
      <c r="UD83" s="74"/>
      <c r="UE83" s="74"/>
      <c r="UF83" s="74"/>
      <c r="UG83" s="74"/>
      <c r="UH83" s="74"/>
      <c r="UI83" s="74"/>
      <c r="UJ83" s="74"/>
      <c r="UK83" s="74"/>
      <c r="UL83" s="74"/>
      <c r="UM83" s="74"/>
      <c r="UN83" s="74"/>
      <c r="UO83" s="74"/>
      <c r="UP83" s="74"/>
      <c r="UQ83" s="74"/>
      <c r="UR83" s="74"/>
      <c r="US83" s="74"/>
      <c r="UT83" s="74"/>
      <c r="UU83" s="74"/>
      <c r="UV83" s="74"/>
      <c r="UW83" s="74"/>
      <c r="UX83" s="74"/>
      <c r="UY83" s="74"/>
      <c r="UZ83" s="74"/>
      <c r="VA83" s="74"/>
      <c r="VB83" s="74"/>
      <c r="VC83" s="74"/>
      <c r="VD83" s="74"/>
      <c r="VE83" s="74"/>
      <c r="VF83" s="74"/>
      <c r="VG83" s="74"/>
      <c r="VH83" s="74"/>
      <c r="VI83" s="74"/>
      <c r="VJ83" s="74"/>
      <c r="VK83" s="74"/>
      <c r="VL83" s="74"/>
      <c r="VM83" s="74"/>
      <c r="VN83" s="74"/>
      <c r="VO83" s="74"/>
      <c r="VP83" s="74"/>
      <c r="VQ83" s="74"/>
      <c r="VR83" s="74"/>
      <c r="VS83" s="74"/>
      <c r="VT83" s="74"/>
      <c r="VU83" s="74"/>
      <c r="VV83" s="74"/>
      <c r="VW83" s="74"/>
      <c r="VX83" s="74"/>
      <c r="VY83" s="74"/>
      <c r="VZ83" s="74"/>
      <c r="WA83" s="74"/>
      <c r="WB83" s="74"/>
      <c r="WC83" s="74"/>
      <c r="WD83" s="74"/>
      <c r="WE83" s="74"/>
      <c r="WF83" s="74"/>
      <c r="WG83" s="74"/>
      <c r="WH83" s="74"/>
      <c r="WI83" s="74"/>
      <c r="WJ83" s="74"/>
      <c r="WK83" s="74"/>
      <c r="WL83" s="74"/>
      <c r="WM83" s="74"/>
      <c r="WN83" s="74"/>
      <c r="WO83" s="74"/>
      <c r="WP83" s="74"/>
      <c r="WQ83" s="74"/>
      <c r="WR83" s="74"/>
      <c r="WS83" s="74"/>
      <c r="WT83" s="74"/>
      <c r="WU83" s="74"/>
      <c r="WV83" s="74"/>
      <c r="WW83" s="74"/>
      <c r="WX83" s="74"/>
      <c r="WY83" s="74"/>
      <c r="WZ83" s="74"/>
      <c r="XA83" s="74"/>
      <c r="XB83" s="74"/>
      <c r="XC83" s="74"/>
      <c r="XD83" s="74"/>
      <c r="XE83" s="74"/>
      <c r="XF83" s="74"/>
      <c r="XG83" s="74"/>
      <c r="XH83" s="74"/>
      <c r="XI83" s="74"/>
      <c r="XJ83" s="74"/>
      <c r="XK83" s="74"/>
      <c r="XL83" s="74"/>
      <c r="XM83" s="74"/>
      <c r="XN83" s="74"/>
      <c r="XO83" s="74"/>
      <c r="XP83" s="74"/>
      <c r="XQ83" s="74"/>
      <c r="XR83" s="74"/>
      <c r="XS83" s="74"/>
      <c r="XT83" s="74"/>
      <c r="XU83" s="74"/>
      <c r="XV83" s="74"/>
      <c r="XW83" s="74"/>
      <c r="XX83" s="74"/>
      <c r="XY83" s="74"/>
      <c r="XZ83" s="74"/>
      <c r="YA83" s="74"/>
      <c r="YB83" s="74"/>
      <c r="YC83" s="74"/>
      <c r="YD83" s="74"/>
      <c r="YE83" s="74"/>
      <c r="YF83" s="74"/>
      <c r="YG83" s="74"/>
      <c r="YH83" s="74"/>
      <c r="YI83" s="74"/>
      <c r="YJ83" s="74"/>
      <c r="YK83" s="74"/>
      <c r="YL83" s="74"/>
      <c r="YM83" s="74"/>
      <c r="YN83" s="74"/>
      <c r="YO83" s="74"/>
      <c r="YP83" s="74"/>
      <c r="YQ83" s="74"/>
      <c r="YR83" s="74"/>
      <c r="YS83" s="74"/>
      <c r="YT83" s="74"/>
      <c r="YU83" s="74"/>
      <c r="YV83" s="74"/>
      <c r="YW83" s="74"/>
      <c r="YX83" s="74"/>
      <c r="YY83" s="74"/>
      <c r="YZ83" s="74"/>
      <c r="ZA83" s="74"/>
      <c r="ZB83" s="74"/>
      <c r="ZC83" s="74"/>
      <c r="ZD83" s="74"/>
      <c r="ZE83" s="74"/>
      <c r="ZF83" s="74"/>
      <c r="ZG83" s="74"/>
      <c r="ZH83" s="74"/>
      <c r="ZI83" s="74"/>
      <c r="ZJ83" s="74"/>
      <c r="ZK83" s="74"/>
      <c r="ZL83" s="74"/>
      <c r="ZM83" s="74"/>
      <c r="ZN83" s="74"/>
      <c r="ZO83" s="74"/>
      <c r="ZP83" s="74"/>
      <c r="ZQ83" s="74"/>
      <c r="ZR83" s="74"/>
      <c r="ZS83" s="74"/>
      <c r="ZT83" s="74"/>
      <c r="ZU83" s="74"/>
      <c r="ZV83" s="74"/>
      <c r="ZW83" s="74"/>
      <c r="ZX83" s="74"/>
      <c r="ZY83" s="74"/>
      <c r="ZZ83" s="74"/>
      <c r="AAA83" s="74"/>
      <c r="AAB83" s="74"/>
      <c r="AAC83" s="74"/>
      <c r="AAD83" s="74"/>
      <c r="AAE83" s="74"/>
      <c r="AAF83" s="74"/>
      <c r="AAG83" s="74"/>
      <c r="AAH83" s="74"/>
      <c r="AAI83" s="74"/>
      <c r="AAJ83" s="74"/>
      <c r="AAK83" s="74"/>
      <c r="AAL83" s="74"/>
      <c r="AAM83" s="74"/>
      <c r="AAN83" s="74"/>
      <c r="AAO83" s="74"/>
      <c r="AAP83" s="74"/>
      <c r="AAQ83" s="74"/>
      <c r="AAR83" s="74"/>
      <c r="AAS83" s="74"/>
      <c r="AAT83" s="74"/>
      <c r="AAU83" s="74"/>
      <c r="AAV83" s="74"/>
      <c r="AAW83" s="74"/>
      <c r="AAX83" s="74"/>
      <c r="AAY83" s="74"/>
      <c r="AAZ83" s="74"/>
      <c r="ABA83" s="74"/>
      <c r="ABB83" s="74"/>
      <c r="ABC83" s="74"/>
      <c r="ABD83" s="74"/>
      <c r="ABE83" s="74"/>
      <c r="ABF83" s="74"/>
      <c r="ABG83" s="74"/>
      <c r="ABH83" s="74"/>
      <c r="ABI83" s="74"/>
    </row>
    <row r="84" spans="1:737" s="22" customFormat="1" ht="15.75" thickBot="1" x14ac:dyDescent="0.25">
      <c r="A84" s="186" t="s">
        <v>96</v>
      </c>
      <c r="B84" s="88"/>
      <c r="C84" s="89"/>
      <c r="D84" s="187" t="s">
        <v>8</v>
      </c>
      <c r="E84" s="90"/>
      <c r="F84" s="32">
        <f t="shared" ref="F84:T84" si="14">SUM(F86:F105)</f>
        <v>17004</v>
      </c>
      <c r="G84" s="33">
        <f t="shared" si="14"/>
        <v>2190</v>
      </c>
      <c r="H84" s="33">
        <f t="shared" si="14"/>
        <v>3460</v>
      </c>
      <c r="I84" s="33">
        <f t="shared" si="14"/>
        <v>1</v>
      </c>
      <c r="J84" s="33">
        <f t="shared" si="14"/>
        <v>58</v>
      </c>
      <c r="K84" s="33">
        <f t="shared" si="14"/>
        <v>88</v>
      </c>
      <c r="L84" s="33">
        <f t="shared" si="14"/>
        <v>41</v>
      </c>
      <c r="M84" s="33">
        <f t="shared" si="14"/>
        <v>73</v>
      </c>
      <c r="N84" s="33">
        <f t="shared" si="14"/>
        <v>8</v>
      </c>
      <c r="O84" s="33">
        <f t="shared" si="14"/>
        <v>332</v>
      </c>
      <c r="P84" s="33">
        <f t="shared" si="14"/>
        <v>160</v>
      </c>
      <c r="Q84" s="33">
        <f t="shared" si="14"/>
        <v>302</v>
      </c>
      <c r="R84" s="33">
        <f t="shared" si="14"/>
        <v>620</v>
      </c>
      <c r="S84" s="33">
        <f t="shared" si="14"/>
        <v>4</v>
      </c>
      <c r="T84" s="33">
        <f t="shared" si="14"/>
        <v>501</v>
      </c>
      <c r="U84" s="33">
        <f>SUM(I84:T84)</f>
        <v>2188</v>
      </c>
      <c r="V84" s="188"/>
      <c r="W84" s="188"/>
      <c r="X84" s="166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74"/>
      <c r="CZ84" s="74"/>
      <c r="DA84" s="74"/>
      <c r="DB84" s="74"/>
      <c r="DC84" s="74"/>
      <c r="DD84" s="74"/>
      <c r="DE84" s="74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/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M84" s="74"/>
      <c r="GN84" s="74"/>
      <c r="GO84" s="74"/>
      <c r="GP84" s="74"/>
      <c r="GQ84" s="74"/>
      <c r="GR84" s="74"/>
      <c r="GS84" s="74"/>
      <c r="GT84" s="74"/>
      <c r="GU84" s="74"/>
      <c r="GV84" s="74"/>
      <c r="GW84" s="74"/>
      <c r="GX84" s="74"/>
      <c r="GY84" s="74"/>
      <c r="GZ84" s="74"/>
      <c r="HA84" s="74"/>
      <c r="HB84" s="74"/>
      <c r="HC84" s="74"/>
      <c r="HD84" s="74"/>
      <c r="HE84" s="74"/>
      <c r="HF84" s="74"/>
      <c r="HG84" s="74"/>
      <c r="HH84" s="74"/>
      <c r="HI84" s="74"/>
      <c r="HJ84" s="74"/>
      <c r="HK84" s="74"/>
      <c r="HL84" s="74"/>
      <c r="HM84" s="74"/>
      <c r="HN84" s="74"/>
      <c r="HO84" s="74"/>
      <c r="HP84" s="74"/>
      <c r="HQ84" s="74"/>
      <c r="HR84" s="74"/>
      <c r="HS84" s="74"/>
      <c r="HT84" s="74"/>
      <c r="HU84" s="74"/>
      <c r="HV84" s="74"/>
      <c r="HW84" s="74"/>
      <c r="HX84" s="74"/>
      <c r="HY84" s="74"/>
      <c r="HZ84" s="74"/>
      <c r="IA84" s="74"/>
      <c r="IB84" s="74"/>
      <c r="IC84" s="74"/>
      <c r="ID84" s="74"/>
      <c r="IE84" s="74"/>
      <c r="IF84" s="74"/>
      <c r="IG84" s="74"/>
      <c r="IH84" s="74"/>
      <c r="II84" s="74"/>
      <c r="IJ84" s="74"/>
      <c r="IK84" s="74"/>
      <c r="IL84" s="74"/>
      <c r="IM84" s="74"/>
      <c r="IN84" s="74"/>
      <c r="IO84" s="74"/>
      <c r="IP84" s="74"/>
      <c r="IQ84" s="74"/>
      <c r="IR84" s="74"/>
      <c r="IS84" s="74"/>
      <c r="IT84" s="74"/>
      <c r="IU84" s="74"/>
      <c r="IV84" s="74"/>
      <c r="IW84" s="74"/>
      <c r="IX84" s="74"/>
      <c r="IY84" s="74"/>
      <c r="IZ84" s="74"/>
      <c r="JA84" s="74"/>
      <c r="JB84" s="74"/>
      <c r="JC84" s="74"/>
      <c r="JD84" s="74"/>
      <c r="JE84" s="74"/>
      <c r="JF84" s="74"/>
      <c r="JG84" s="74"/>
      <c r="JH84" s="74"/>
      <c r="JI84" s="74"/>
      <c r="JJ84" s="74"/>
      <c r="JK84" s="74"/>
      <c r="JL84" s="74"/>
      <c r="JM84" s="74"/>
      <c r="JN84" s="74"/>
      <c r="JO84" s="74"/>
      <c r="JP84" s="74"/>
      <c r="JQ84" s="74"/>
      <c r="JR84" s="74"/>
      <c r="JS84" s="74"/>
      <c r="JT84" s="74"/>
      <c r="JU84" s="74"/>
      <c r="JV84" s="74"/>
      <c r="JW84" s="74"/>
      <c r="JX84" s="74"/>
      <c r="JY84" s="74"/>
      <c r="JZ84" s="74"/>
      <c r="KA84" s="74"/>
      <c r="KB84" s="74"/>
      <c r="KC84" s="74"/>
      <c r="KD84" s="74"/>
      <c r="KE84" s="74"/>
      <c r="KF84" s="74"/>
      <c r="KG84" s="74"/>
      <c r="KH84" s="74"/>
      <c r="KI84" s="74"/>
      <c r="KJ84" s="74"/>
      <c r="KK84" s="74"/>
      <c r="KL84" s="74"/>
      <c r="KM84" s="74"/>
      <c r="KN84" s="74"/>
      <c r="KO84" s="74"/>
      <c r="KP84" s="74"/>
      <c r="KQ84" s="74"/>
      <c r="KR84" s="74"/>
      <c r="KS84" s="74"/>
      <c r="KT84" s="74"/>
      <c r="KU84" s="74"/>
      <c r="KV84" s="74"/>
      <c r="KW84" s="74"/>
      <c r="KX84" s="74"/>
      <c r="KY84" s="74"/>
      <c r="KZ84" s="74"/>
      <c r="LA84" s="74"/>
      <c r="LB84" s="74"/>
      <c r="LC84" s="74"/>
      <c r="LD84" s="74"/>
      <c r="LE84" s="74"/>
      <c r="LF84" s="74"/>
      <c r="LG84" s="74"/>
      <c r="LH84" s="74"/>
      <c r="LI84" s="74"/>
      <c r="LJ84" s="74"/>
      <c r="LK84" s="74"/>
      <c r="LL84" s="74"/>
      <c r="LM84" s="74"/>
      <c r="LN84" s="74"/>
      <c r="LO84" s="74"/>
      <c r="LP84" s="74"/>
      <c r="LQ84" s="74"/>
      <c r="LR84" s="74"/>
      <c r="LS84" s="74"/>
      <c r="LT84" s="74"/>
      <c r="LU84" s="74"/>
      <c r="LV84" s="74"/>
      <c r="LW84" s="74"/>
      <c r="LX84" s="74"/>
      <c r="LY84" s="74"/>
      <c r="LZ84" s="74"/>
      <c r="MA84" s="74"/>
      <c r="MB84" s="74"/>
      <c r="MC84" s="74"/>
      <c r="MD84" s="74"/>
      <c r="ME84" s="74"/>
      <c r="MF84" s="74"/>
      <c r="MG84" s="74"/>
      <c r="MH84" s="74"/>
      <c r="MI84" s="74"/>
      <c r="MJ84" s="74"/>
      <c r="MK84" s="74"/>
      <c r="ML84" s="74"/>
      <c r="MM84" s="74"/>
      <c r="MN84" s="74"/>
      <c r="MO84" s="74"/>
      <c r="MP84" s="74"/>
      <c r="MQ84" s="74"/>
      <c r="MR84" s="74"/>
      <c r="MS84" s="74"/>
      <c r="MT84" s="74"/>
      <c r="MU84" s="74"/>
      <c r="MV84" s="74"/>
      <c r="MW84" s="74"/>
      <c r="MX84" s="74"/>
      <c r="MY84" s="74"/>
      <c r="MZ84" s="74"/>
      <c r="NA84" s="74"/>
      <c r="NB84" s="74"/>
      <c r="NC84" s="74"/>
      <c r="ND84" s="74"/>
      <c r="NE84" s="74"/>
      <c r="NF84" s="74"/>
      <c r="NG84" s="74"/>
      <c r="NH84" s="74"/>
      <c r="NI84" s="74"/>
      <c r="NJ84" s="74"/>
      <c r="NK84" s="74"/>
      <c r="NL84" s="74"/>
      <c r="NM84" s="74"/>
      <c r="NN84" s="74"/>
      <c r="NO84" s="74"/>
      <c r="NP84" s="74"/>
      <c r="NQ84" s="74"/>
      <c r="NR84" s="74"/>
      <c r="NS84" s="74"/>
      <c r="NT84" s="74"/>
      <c r="NU84" s="74"/>
      <c r="NV84" s="74"/>
      <c r="NW84" s="74"/>
      <c r="NX84" s="74"/>
      <c r="NY84" s="74"/>
      <c r="NZ84" s="74"/>
      <c r="OA84" s="74"/>
      <c r="OB84" s="74"/>
      <c r="OC84" s="74"/>
      <c r="OD84" s="74"/>
      <c r="OE84" s="74"/>
      <c r="OF84" s="74"/>
      <c r="OG84" s="74"/>
      <c r="OH84" s="74"/>
      <c r="OI84" s="74"/>
      <c r="OJ84" s="74"/>
      <c r="OK84" s="74"/>
      <c r="OL84" s="74"/>
      <c r="OM84" s="74"/>
      <c r="ON84" s="74"/>
      <c r="OO84" s="74"/>
      <c r="OP84" s="74"/>
      <c r="OQ84" s="74"/>
      <c r="OR84" s="74"/>
      <c r="OS84" s="74"/>
      <c r="OT84" s="74"/>
      <c r="OU84" s="74"/>
      <c r="OV84" s="74"/>
      <c r="OW84" s="74"/>
      <c r="OX84" s="74"/>
      <c r="OY84" s="74"/>
      <c r="OZ84" s="74"/>
      <c r="PA84" s="74"/>
      <c r="PB84" s="74"/>
      <c r="PC84" s="74"/>
      <c r="PD84" s="74"/>
      <c r="PE84" s="74"/>
      <c r="PF84" s="74"/>
      <c r="PG84" s="74"/>
      <c r="PH84" s="74"/>
      <c r="PI84" s="74"/>
      <c r="PJ84" s="74"/>
      <c r="PK84" s="74"/>
      <c r="PL84" s="74"/>
      <c r="PM84" s="74"/>
      <c r="PN84" s="74"/>
      <c r="PO84" s="74"/>
      <c r="PP84" s="74"/>
      <c r="PQ84" s="74"/>
      <c r="PR84" s="74"/>
      <c r="PS84" s="74"/>
      <c r="PT84" s="74"/>
      <c r="PU84" s="74"/>
      <c r="PV84" s="74"/>
      <c r="PW84" s="74"/>
      <c r="PX84" s="74"/>
      <c r="PY84" s="74"/>
      <c r="PZ84" s="74"/>
      <c r="QA84" s="74"/>
      <c r="QB84" s="74"/>
      <c r="QC84" s="74"/>
      <c r="QD84" s="74"/>
      <c r="QE84" s="74"/>
      <c r="QF84" s="74"/>
      <c r="QG84" s="74"/>
      <c r="QH84" s="74"/>
      <c r="QI84" s="74"/>
      <c r="QJ84" s="74"/>
      <c r="QK84" s="74"/>
      <c r="QL84" s="74"/>
      <c r="QM84" s="74"/>
      <c r="QN84" s="74"/>
      <c r="QO84" s="74"/>
      <c r="QP84" s="74"/>
      <c r="QQ84" s="74"/>
      <c r="QR84" s="74"/>
      <c r="QS84" s="74"/>
      <c r="QT84" s="74"/>
      <c r="QU84" s="74"/>
      <c r="QV84" s="74"/>
      <c r="QW84" s="74"/>
      <c r="QX84" s="74"/>
      <c r="QY84" s="74"/>
      <c r="QZ84" s="74"/>
      <c r="RA84" s="74"/>
      <c r="RB84" s="74"/>
      <c r="RC84" s="74"/>
      <c r="RD84" s="74"/>
      <c r="RE84" s="74"/>
      <c r="RF84" s="74"/>
      <c r="RG84" s="74"/>
      <c r="RH84" s="74"/>
      <c r="RI84" s="74"/>
      <c r="RJ84" s="74"/>
      <c r="RK84" s="74"/>
      <c r="RL84" s="74"/>
      <c r="RM84" s="74"/>
      <c r="RN84" s="74"/>
      <c r="RO84" s="74"/>
      <c r="RP84" s="74"/>
      <c r="RQ84" s="74"/>
      <c r="RR84" s="74"/>
      <c r="RS84" s="74"/>
      <c r="RT84" s="74"/>
      <c r="RU84" s="74"/>
      <c r="RV84" s="74"/>
      <c r="RW84" s="74"/>
      <c r="RX84" s="74"/>
      <c r="RY84" s="74"/>
      <c r="RZ84" s="74"/>
      <c r="SA84" s="74"/>
      <c r="SB84" s="74"/>
      <c r="SC84" s="74"/>
      <c r="SD84" s="74"/>
      <c r="SE84" s="74"/>
      <c r="SF84" s="74"/>
      <c r="SG84" s="74"/>
      <c r="SH84" s="74"/>
      <c r="SI84" s="74"/>
      <c r="SJ84" s="74"/>
      <c r="SK84" s="74"/>
      <c r="SL84" s="74"/>
      <c r="SM84" s="74"/>
      <c r="SN84" s="74"/>
      <c r="SO84" s="74"/>
      <c r="SP84" s="74"/>
      <c r="SQ84" s="74"/>
      <c r="SR84" s="74"/>
      <c r="SS84" s="74"/>
      <c r="ST84" s="74"/>
      <c r="SU84" s="74"/>
      <c r="SV84" s="74"/>
      <c r="SW84" s="74"/>
      <c r="SX84" s="74"/>
      <c r="SY84" s="74"/>
      <c r="SZ84" s="74"/>
      <c r="TA84" s="74"/>
      <c r="TB84" s="74"/>
      <c r="TC84" s="74"/>
      <c r="TD84" s="74"/>
      <c r="TE84" s="74"/>
      <c r="TF84" s="74"/>
      <c r="TG84" s="74"/>
      <c r="TH84" s="74"/>
      <c r="TI84" s="74"/>
      <c r="TJ84" s="74"/>
      <c r="TK84" s="74"/>
      <c r="TL84" s="74"/>
      <c r="TM84" s="74"/>
      <c r="TN84" s="74"/>
      <c r="TO84" s="74"/>
      <c r="TP84" s="74"/>
      <c r="TQ84" s="74"/>
      <c r="TR84" s="74"/>
      <c r="TS84" s="74"/>
      <c r="TT84" s="74"/>
      <c r="TU84" s="74"/>
      <c r="TV84" s="74"/>
      <c r="TW84" s="74"/>
      <c r="TX84" s="74"/>
      <c r="TY84" s="74"/>
      <c r="TZ84" s="74"/>
      <c r="UA84" s="74"/>
      <c r="UB84" s="74"/>
      <c r="UC84" s="74"/>
      <c r="UD84" s="74"/>
      <c r="UE84" s="74"/>
      <c r="UF84" s="74"/>
      <c r="UG84" s="74"/>
      <c r="UH84" s="74"/>
      <c r="UI84" s="74"/>
      <c r="UJ84" s="74"/>
      <c r="UK84" s="74"/>
      <c r="UL84" s="74"/>
      <c r="UM84" s="74"/>
      <c r="UN84" s="74"/>
      <c r="UO84" s="74"/>
      <c r="UP84" s="74"/>
      <c r="UQ84" s="74"/>
      <c r="UR84" s="74"/>
      <c r="US84" s="74"/>
      <c r="UT84" s="74"/>
      <c r="UU84" s="74"/>
      <c r="UV84" s="74"/>
      <c r="UW84" s="74"/>
      <c r="UX84" s="74"/>
      <c r="UY84" s="74"/>
      <c r="UZ84" s="74"/>
      <c r="VA84" s="74"/>
      <c r="VB84" s="74"/>
      <c r="VC84" s="74"/>
      <c r="VD84" s="74"/>
      <c r="VE84" s="74"/>
      <c r="VF84" s="74"/>
      <c r="VG84" s="74"/>
      <c r="VH84" s="74"/>
      <c r="VI84" s="74"/>
      <c r="VJ84" s="74"/>
      <c r="VK84" s="74"/>
      <c r="VL84" s="74"/>
      <c r="VM84" s="74"/>
      <c r="VN84" s="74"/>
      <c r="VO84" s="74"/>
      <c r="VP84" s="74"/>
      <c r="VQ84" s="74"/>
      <c r="VR84" s="74"/>
      <c r="VS84" s="74"/>
      <c r="VT84" s="74"/>
      <c r="VU84" s="74"/>
      <c r="VV84" s="74"/>
      <c r="VW84" s="74"/>
      <c r="VX84" s="74"/>
      <c r="VY84" s="74"/>
      <c r="VZ84" s="74"/>
      <c r="WA84" s="74"/>
      <c r="WB84" s="74"/>
      <c r="WC84" s="74"/>
      <c r="WD84" s="74"/>
      <c r="WE84" s="74"/>
      <c r="WF84" s="74"/>
      <c r="WG84" s="74"/>
      <c r="WH84" s="74"/>
      <c r="WI84" s="74"/>
      <c r="WJ84" s="74"/>
      <c r="WK84" s="74"/>
      <c r="WL84" s="74"/>
      <c r="WM84" s="74"/>
      <c r="WN84" s="74"/>
      <c r="WO84" s="74"/>
      <c r="WP84" s="74"/>
      <c r="WQ84" s="74"/>
      <c r="WR84" s="74"/>
      <c r="WS84" s="74"/>
      <c r="WT84" s="74"/>
      <c r="WU84" s="74"/>
      <c r="WV84" s="74"/>
      <c r="WW84" s="74"/>
      <c r="WX84" s="74"/>
      <c r="WY84" s="74"/>
      <c r="WZ84" s="74"/>
      <c r="XA84" s="74"/>
      <c r="XB84" s="74"/>
      <c r="XC84" s="74"/>
      <c r="XD84" s="74"/>
      <c r="XE84" s="74"/>
      <c r="XF84" s="74"/>
      <c r="XG84" s="74"/>
      <c r="XH84" s="74"/>
      <c r="XI84" s="74"/>
      <c r="XJ84" s="74"/>
      <c r="XK84" s="74"/>
      <c r="XL84" s="74"/>
      <c r="XM84" s="74"/>
      <c r="XN84" s="74"/>
      <c r="XO84" s="74"/>
      <c r="XP84" s="74"/>
      <c r="XQ84" s="74"/>
      <c r="XR84" s="74"/>
      <c r="XS84" s="74"/>
      <c r="XT84" s="74"/>
      <c r="XU84" s="74"/>
      <c r="XV84" s="74"/>
      <c r="XW84" s="74"/>
      <c r="XX84" s="74"/>
      <c r="XY84" s="74"/>
      <c r="XZ84" s="74"/>
      <c r="YA84" s="74"/>
      <c r="YB84" s="74"/>
      <c r="YC84" s="74"/>
      <c r="YD84" s="74"/>
      <c r="YE84" s="74"/>
      <c r="YF84" s="74"/>
      <c r="YG84" s="74"/>
      <c r="YH84" s="74"/>
      <c r="YI84" s="74"/>
      <c r="YJ84" s="74"/>
      <c r="YK84" s="74"/>
      <c r="YL84" s="74"/>
      <c r="YM84" s="74"/>
      <c r="YN84" s="74"/>
      <c r="YO84" s="74"/>
      <c r="YP84" s="74"/>
      <c r="YQ84" s="74"/>
      <c r="YR84" s="74"/>
      <c r="YS84" s="74"/>
      <c r="YT84" s="74"/>
      <c r="YU84" s="74"/>
      <c r="YV84" s="74"/>
      <c r="YW84" s="74"/>
      <c r="YX84" s="74"/>
      <c r="YY84" s="74"/>
      <c r="YZ84" s="74"/>
      <c r="ZA84" s="74"/>
      <c r="ZB84" s="74"/>
      <c r="ZC84" s="74"/>
      <c r="ZD84" s="74"/>
      <c r="ZE84" s="74"/>
      <c r="ZF84" s="74"/>
      <c r="ZG84" s="74"/>
      <c r="ZH84" s="74"/>
      <c r="ZI84" s="74"/>
      <c r="ZJ84" s="74"/>
      <c r="ZK84" s="74"/>
      <c r="ZL84" s="74"/>
      <c r="ZM84" s="74"/>
      <c r="ZN84" s="74"/>
      <c r="ZO84" s="74"/>
      <c r="ZP84" s="74"/>
      <c r="ZQ84" s="74"/>
      <c r="ZR84" s="74"/>
      <c r="ZS84" s="74"/>
      <c r="ZT84" s="74"/>
      <c r="ZU84" s="74"/>
      <c r="ZV84" s="74"/>
      <c r="ZW84" s="74"/>
      <c r="ZX84" s="74"/>
      <c r="ZY84" s="74"/>
      <c r="ZZ84" s="74"/>
      <c r="AAA84" s="74"/>
      <c r="AAB84" s="74"/>
      <c r="AAC84" s="74"/>
      <c r="AAD84" s="74"/>
      <c r="AAE84" s="74"/>
      <c r="AAF84" s="74"/>
      <c r="AAG84" s="74"/>
      <c r="AAH84" s="74"/>
      <c r="AAI84" s="74"/>
      <c r="AAJ84" s="74"/>
      <c r="AAK84" s="74"/>
      <c r="AAL84" s="74"/>
      <c r="AAM84" s="74"/>
      <c r="AAN84" s="74"/>
      <c r="AAO84" s="74"/>
      <c r="AAP84" s="74"/>
      <c r="AAQ84" s="74"/>
      <c r="AAR84" s="74"/>
      <c r="AAS84" s="74"/>
      <c r="AAT84" s="74"/>
      <c r="AAU84" s="74"/>
      <c r="AAV84" s="74"/>
      <c r="AAW84" s="74"/>
      <c r="AAX84" s="74"/>
      <c r="AAY84" s="74"/>
      <c r="AAZ84" s="74"/>
      <c r="ABA84" s="74"/>
      <c r="ABB84" s="74"/>
      <c r="ABC84" s="74"/>
      <c r="ABD84" s="74"/>
      <c r="ABE84" s="74"/>
      <c r="ABF84" s="74"/>
      <c r="ABG84" s="74"/>
      <c r="ABH84" s="74"/>
      <c r="ABI84" s="74"/>
    </row>
    <row r="85" spans="1:737" s="22" customFormat="1" ht="15.75" thickBot="1" x14ac:dyDescent="0.3">
      <c r="A85" s="189" t="s">
        <v>8</v>
      </c>
      <c r="B85" s="93" t="s">
        <v>8</v>
      </c>
      <c r="C85" s="94" t="s">
        <v>8</v>
      </c>
      <c r="D85" s="93" t="s">
        <v>8</v>
      </c>
      <c r="E85" s="93" t="s">
        <v>8</v>
      </c>
      <c r="F85" s="95" t="s">
        <v>8</v>
      </c>
      <c r="G85" s="26"/>
      <c r="H85" s="263"/>
      <c r="I85" s="27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</row>
    <row r="86" spans="1:737" s="41" customFormat="1" ht="15" x14ac:dyDescent="0.25">
      <c r="A86" s="42" t="s">
        <v>97</v>
      </c>
      <c r="B86" s="190"/>
      <c r="C86" s="191"/>
      <c r="D86" s="192" t="s">
        <v>62</v>
      </c>
      <c r="E86" s="193" t="s">
        <v>12</v>
      </c>
      <c r="F86" s="47">
        <v>1220</v>
      </c>
      <c r="G86" s="129">
        <v>192</v>
      </c>
      <c r="H86" s="206">
        <v>192</v>
      </c>
      <c r="I86" s="129">
        <v>0</v>
      </c>
      <c r="J86" s="129">
        <v>0</v>
      </c>
      <c r="K86" s="129">
        <v>0</v>
      </c>
      <c r="L86" s="129">
        <v>0</v>
      </c>
      <c r="M86" s="129">
        <v>0</v>
      </c>
      <c r="N86" s="129">
        <v>0</v>
      </c>
      <c r="O86" s="129">
        <v>0</v>
      </c>
      <c r="P86" s="129">
        <v>0</v>
      </c>
      <c r="Q86" s="129">
        <v>0</v>
      </c>
      <c r="R86" s="129">
        <v>291</v>
      </c>
      <c r="S86" s="129">
        <v>0</v>
      </c>
      <c r="T86" s="129">
        <v>0</v>
      </c>
      <c r="U86" s="48">
        <f t="shared" ref="U86:U93" si="15">SUM(I86:T86)</f>
        <v>291</v>
      </c>
    </row>
    <row r="87" spans="1:737" s="41" customFormat="1" ht="15" x14ac:dyDescent="0.25">
      <c r="A87" s="59" t="s">
        <v>98</v>
      </c>
      <c r="B87" s="107"/>
      <c r="C87" s="194"/>
      <c r="D87" s="109" t="s">
        <v>62</v>
      </c>
      <c r="E87" s="110" t="s">
        <v>12</v>
      </c>
      <c r="F87" s="63">
        <v>1470</v>
      </c>
      <c r="G87" s="58">
        <v>3</v>
      </c>
      <c r="H87" s="56">
        <v>3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120</v>
      </c>
      <c r="S87" s="58">
        <v>0</v>
      </c>
      <c r="T87" s="58">
        <v>0</v>
      </c>
      <c r="U87" s="64">
        <f t="shared" si="15"/>
        <v>120</v>
      </c>
    </row>
    <row r="88" spans="1:737" s="41" customFormat="1" ht="15" x14ac:dyDescent="0.25">
      <c r="A88" s="59" t="s">
        <v>99</v>
      </c>
      <c r="B88" s="107"/>
      <c r="C88" s="194"/>
      <c r="D88" s="109" t="s">
        <v>62</v>
      </c>
      <c r="E88" s="110" t="s">
        <v>12</v>
      </c>
      <c r="F88" s="63">
        <v>406</v>
      </c>
      <c r="G88" s="58">
        <v>21</v>
      </c>
      <c r="H88" s="56">
        <v>21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39</v>
      </c>
      <c r="S88" s="58">
        <v>0</v>
      </c>
      <c r="T88" s="58">
        <v>0</v>
      </c>
      <c r="U88" s="64">
        <f t="shared" si="15"/>
        <v>39</v>
      </c>
    </row>
    <row r="89" spans="1:737" s="41" customFormat="1" ht="15" x14ac:dyDescent="0.25">
      <c r="A89" s="59" t="s">
        <v>100</v>
      </c>
      <c r="B89" s="107"/>
      <c r="C89" s="194"/>
      <c r="D89" s="109" t="s">
        <v>62</v>
      </c>
      <c r="E89" s="110" t="s">
        <v>12</v>
      </c>
      <c r="F89" s="63">
        <v>1900</v>
      </c>
      <c r="G89" s="58">
        <v>302</v>
      </c>
      <c r="H89" s="56">
        <v>302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170</v>
      </c>
      <c r="S89" s="58">
        <v>0</v>
      </c>
      <c r="T89" s="58">
        <v>0</v>
      </c>
      <c r="U89" s="64">
        <f t="shared" si="15"/>
        <v>170</v>
      </c>
    </row>
    <row r="90" spans="1:737" s="41" customFormat="1" ht="15" x14ac:dyDescent="0.25">
      <c r="A90" s="59" t="s">
        <v>101</v>
      </c>
      <c r="B90" s="52"/>
      <c r="C90" s="53"/>
      <c r="D90" s="54" t="s">
        <v>24</v>
      </c>
      <c r="E90" s="62" t="s">
        <v>14</v>
      </c>
      <c r="F90" s="63">
        <v>1999</v>
      </c>
      <c r="G90" s="58">
        <v>300</v>
      </c>
      <c r="H90" s="56">
        <v>200</v>
      </c>
      <c r="I90" s="58">
        <v>1</v>
      </c>
      <c r="J90" s="58">
        <v>0</v>
      </c>
      <c r="K90" s="58">
        <v>88</v>
      </c>
      <c r="L90" s="58">
        <v>1</v>
      </c>
      <c r="M90" s="58">
        <v>0</v>
      </c>
      <c r="N90" s="58">
        <v>8</v>
      </c>
      <c r="O90" s="58">
        <v>0</v>
      </c>
      <c r="P90" s="58">
        <v>0</v>
      </c>
      <c r="Q90" s="58">
        <v>5</v>
      </c>
      <c r="R90" s="58">
        <v>0</v>
      </c>
      <c r="S90" s="58">
        <v>4</v>
      </c>
      <c r="T90" s="58">
        <v>57</v>
      </c>
      <c r="U90" s="64">
        <f t="shared" si="15"/>
        <v>164</v>
      </c>
    </row>
    <row r="91" spans="1:737" s="41" customFormat="1" ht="15" x14ac:dyDescent="0.25">
      <c r="A91" s="59" t="s">
        <v>102</v>
      </c>
      <c r="B91" s="52"/>
      <c r="C91" s="53"/>
      <c r="D91" s="54" t="s">
        <v>19</v>
      </c>
      <c r="E91" s="62" t="s">
        <v>12</v>
      </c>
      <c r="F91" s="63">
        <v>485</v>
      </c>
      <c r="G91" s="58">
        <v>0</v>
      </c>
      <c r="H91" s="56">
        <v>50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64">
        <f t="shared" si="15"/>
        <v>0</v>
      </c>
    </row>
    <row r="92" spans="1:737" s="41" customFormat="1" ht="28.5" x14ac:dyDescent="0.25">
      <c r="A92" s="59" t="s">
        <v>103</v>
      </c>
      <c r="B92" s="52"/>
      <c r="C92" s="53"/>
      <c r="D92" s="54" t="s">
        <v>19</v>
      </c>
      <c r="E92" s="62" t="s">
        <v>12</v>
      </c>
      <c r="F92" s="63">
        <v>578</v>
      </c>
      <c r="G92" s="58">
        <v>0</v>
      </c>
      <c r="H92" s="56">
        <v>100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116</v>
      </c>
      <c r="P92" s="58">
        <v>0</v>
      </c>
      <c r="Q92" s="58">
        <v>0</v>
      </c>
      <c r="R92" s="58">
        <v>0</v>
      </c>
      <c r="S92" s="58">
        <v>0</v>
      </c>
      <c r="T92" s="58">
        <v>444</v>
      </c>
      <c r="U92" s="64">
        <f t="shared" si="15"/>
        <v>560</v>
      </c>
    </row>
    <row r="93" spans="1:737" s="41" customFormat="1" ht="28.5" x14ac:dyDescent="0.25">
      <c r="A93" s="59" t="s">
        <v>103</v>
      </c>
      <c r="B93" s="52"/>
      <c r="C93" s="53"/>
      <c r="D93" s="54" t="s">
        <v>19</v>
      </c>
      <c r="E93" s="62" t="s">
        <v>14</v>
      </c>
      <c r="F93" s="63">
        <v>1777</v>
      </c>
      <c r="G93" s="58">
        <v>0</v>
      </c>
      <c r="H93" s="56">
        <v>619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177</v>
      </c>
      <c r="P93" s="58">
        <v>160</v>
      </c>
      <c r="Q93" s="58">
        <v>0</v>
      </c>
      <c r="R93" s="58">
        <v>0</v>
      </c>
      <c r="S93" s="58">
        <v>0</v>
      </c>
      <c r="T93" s="58">
        <v>0</v>
      </c>
      <c r="U93" s="64">
        <f t="shared" si="15"/>
        <v>337</v>
      </c>
    </row>
    <row r="94" spans="1:737" s="41" customFormat="1" ht="28.5" x14ac:dyDescent="0.25">
      <c r="A94" s="59" t="s">
        <v>104</v>
      </c>
      <c r="B94" s="52"/>
      <c r="C94" s="53"/>
      <c r="D94" s="54" t="s">
        <v>39</v>
      </c>
      <c r="E94" s="62" t="s">
        <v>12</v>
      </c>
      <c r="F94" s="63">
        <v>92</v>
      </c>
      <c r="G94" s="58">
        <v>92</v>
      </c>
      <c r="H94" s="56">
        <v>92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64">
        <f>SUM(I94:T94)</f>
        <v>0</v>
      </c>
    </row>
    <row r="95" spans="1:737" s="41" customFormat="1" ht="15" x14ac:dyDescent="0.25">
      <c r="A95" s="59" t="s">
        <v>105</v>
      </c>
      <c r="B95" s="52"/>
      <c r="C95" s="53"/>
      <c r="D95" s="54" t="s">
        <v>106</v>
      </c>
      <c r="E95" s="62" t="s">
        <v>12</v>
      </c>
      <c r="F95" s="63">
        <v>267</v>
      </c>
      <c r="G95" s="58">
        <v>150</v>
      </c>
      <c r="H95" s="56">
        <v>150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64">
        <f t="shared" ref="U95" si="16">SUM(I95:T95)</f>
        <v>0</v>
      </c>
    </row>
    <row r="96" spans="1:737" s="41" customFormat="1" ht="28.5" x14ac:dyDescent="0.25">
      <c r="A96" s="59" t="s">
        <v>107</v>
      </c>
      <c r="B96" s="52"/>
      <c r="C96" s="53"/>
      <c r="D96" s="54" t="s">
        <v>106</v>
      </c>
      <c r="E96" s="62" t="s">
        <v>12</v>
      </c>
      <c r="F96" s="63">
        <v>267</v>
      </c>
      <c r="G96" s="58">
        <v>80</v>
      </c>
      <c r="H96" s="56">
        <v>80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64">
        <f>SUM(J96:T96)</f>
        <v>0</v>
      </c>
    </row>
    <row r="97" spans="1:22" s="41" customFormat="1" ht="15" x14ac:dyDescent="0.25">
      <c r="A97" s="59" t="s">
        <v>108</v>
      </c>
      <c r="B97" s="52"/>
      <c r="C97" s="53"/>
      <c r="D97" s="54" t="s">
        <v>19</v>
      </c>
      <c r="E97" s="62" t="s">
        <v>14</v>
      </c>
      <c r="F97" s="63">
        <v>3865</v>
      </c>
      <c r="G97" s="58">
        <v>700</v>
      </c>
      <c r="H97" s="56">
        <v>700</v>
      </c>
      <c r="I97" s="58">
        <v>0</v>
      </c>
      <c r="J97" s="58">
        <v>58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164</v>
      </c>
      <c r="R97" s="58">
        <v>0</v>
      </c>
      <c r="S97" s="58">
        <v>0</v>
      </c>
      <c r="T97" s="58">
        <v>0</v>
      </c>
      <c r="U97" s="64">
        <f t="shared" ref="U97:U101" si="17">SUM(I97:T97)</f>
        <v>222</v>
      </c>
    </row>
    <row r="98" spans="1:22" s="41" customFormat="1" ht="28.5" x14ac:dyDescent="0.25">
      <c r="A98" s="59" t="s">
        <v>109</v>
      </c>
      <c r="B98" s="52"/>
      <c r="C98" s="53"/>
      <c r="D98" s="54" t="s">
        <v>19</v>
      </c>
      <c r="E98" s="62" t="s">
        <v>14</v>
      </c>
      <c r="F98" s="63">
        <v>1777</v>
      </c>
      <c r="G98" s="58">
        <v>50</v>
      </c>
      <c r="H98" s="56">
        <v>50</v>
      </c>
      <c r="I98" s="58">
        <v>0</v>
      </c>
      <c r="J98" s="58">
        <v>0</v>
      </c>
      <c r="K98" s="58">
        <v>0</v>
      </c>
      <c r="L98" s="58">
        <v>40</v>
      </c>
      <c r="M98" s="58">
        <v>73</v>
      </c>
      <c r="N98" s="58">
        <v>0</v>
      </c>
      <c r="O98" s="58">
        <v>39</v>
      </c>
      <c r="P98" s="58">
        <v>0</v>
      </c>
      <c r="Q98" s="58">
        <v>133</v>
      </c>
      <c r="R98" s="58">
        <v>0</v>
      </c>
      <c r="S98" s="58">
        <v>0</v>
      </c>
      <c r="T98" s="58">
        <v>0</v>
      </c>
      <c r="U98" s="64">
        <f t="shared" si="17"/>
        <v>285</v>
      </c>
    </row>
    <row r="99" spans="1:22" s="41" customFormat="1" ht="15" x14ac:dyDescent="0.25">
      <c r="A99" s="59" t="s">
        <v>111</v>
      </c>
      <c r="B99" s="52"/>
      <c r="C99" s="54" t="s">
        <v>112</v>
      </c>
      <c r="D99" s="54" t="s">
        <v>39</v>
      </c>
      <c r="E99" s="62" t="s">
        <v>12</v>
      </c>
      <c r="F99" s="63">
        <v>216</v>
      </c>
      <c r="G99" s="58">
        <v>216</v>
      </c>
      <c r="H99" s="56">
        <v>216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64">
        <f t="shared" si="17"/>
        <v>0</v>
      </c>
    </row>
    <row r="100" spans="1:22" s="41" customFormat="1" ht="15" x14ac:dyDescent="0.25">
      <c r="A100" s="59" t="s">
        <v>113</v>
      </c>
      <c r="B100" s="52"/>
      <c r="C100" s="54"/>
      <c r="D100" s="54" t="s">
        <v>39</v>
      </c>
      <c r="E100" s="62" t="s">
        <v>12</v>
      </c>
      <c r="F100" s="63">
        <v>15</v>
      </c>
      <c r="G100" s="58">
        <v>15</v>
      </c>
      <c r="H100" s="56">
        <v>15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64">
        <f t="shared" si="17"/>
        <v>0</v>
      </c>
    </row>
    <row r="101" spans="1:22" s="41" customFormat="1" ht="15" x14ac:dyDescent="0.25">
      <c r="A101" s="59" t="s">
        <v>114</v>
      </c>
      <c r="B101" s="52"/>
      <c r="C101" s="54"/>
      <c r="D101" s="54" t="s">
        <v>39</v>
      </c>
      <c r="E101" s="62" t="s">
        <v>12</v>
      </c>
      <c r="F101" s="63">
        <v>69</v>
      </c>
      <c r="G101" s="58">
        <v>69</v>
      </c>
      <c r="H101" s="56">
        <v>69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64">
        <f t="shared" si="17"/>
        <v>0</v>
      </c>
    </row>
    <row r="102" spans="1:22" s="41" customFormat="1" ht="42.75" x14ac:dyDescent="0.25">
      <c r="A102" s="68" t="s">
        <v>115</v>
      </c>
      <c r="B102" s="107"/>
      <c r="C102" s="109"/>
      <c r="D102" s="109" t="s">
        <v>71</v>
      </c>
      <c r="E102" s="110" t="s">
        <v>12</v>
      </c>
      <c r="F102" s="111">
        <v>280</v>
      </c>
      <c r="G102" s="195">
        <v>0</v>
      </c>
      <c r="H102" s="195">
        <v>280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0</v>
      </c>
      <c r="Q102" s="196">
        <v>0</v>
      </c>
      <c r="R102" s="196">
        <v>0</v>
      </c>
      <c r="S102" s="196">
        <v>0</v>
      </c>
      <c r="T102" s="196">
        <v>0</v>
      </c>
      <c r="U102" s="197">
        <f>SUM(I102:T102)</f>
        <v>0</v>
      </c>
    </row>
    <row r="103" spans="1:22" s="41" customFormat="1" ht="15" x14ac:dyDescent="0.25">
      <c r="A103" s="68" t="s">
        <v>116</v>
      </c>
      <c r="B103" s="107"/>
      <c r="C103" s="109"/>
      <c r="D103" s="109" t="s">
        <v>71</v>
      </c>
      <c r="E103" s="110" t="s">
        <v>12</v>
      </c>
      <c r="F103" s="111">
        <v>123</v>
      </c>
      <c r="G103" s="195">
        <v>0</v>
      </c>
      <c r="H103" s="195">
        <v>123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  <c r="R103" s="196">
        <v>0</v>
      </c>
      <c r="S103" s="196">
        <v>0</v>
      </c>
      <c r="T103" s="196">
        <v>0</v>
      </c>
      <c r="U103" s="197">
        <f t="shared" ref="U103:U105" si="18">SUM(I103:T103)</f>
        <v>0</v>
      </c>
    </row>
    <row r="104" spans="1:22" s="41" customFormat="1" ht="28.5" x14ac:dyDescent="0.25">
      <c r="A104" s="68" t="s">
        <v>117</v>
      </c>
      <c r="B104" s="107"/>
      <c r="C104" s="109"/>
      <c r="D104" s="109" t="s">
        <v>71</v>
      </c>
      <c r="E104" s="110" t="s">
        <v>12</v>
      </c>
      <c r="F104" s="111">
        <v>121</v>
      </c>
      <c r="G104" s="195">
        <v>0</v>
      </c>
      <c r="H104" s="195">
        <v>121</v>
      </c>
      <c r="I104" s="196">
        <v>0</v>
      </c>
      <c r="J104" s="196">
        <v>0</v>
      </c>
      <c r="K104" s="196">
        <v>0</v>
      </c>
      <c r="L104" s="196">
        <v>0</v>
      </c>
      <c r="M104" s="196">
        <v>0</v>
      </c>
      <c r="N104" s="196">
        <v>0</v>
      </c>
      <c r="O104" s="196">
        <v>0</v>
      </c>
      <c r="P104" s="196">
        <v>0</v>
      </c>
      <c r="Q104" s="196">
        <v>0</v>
      </c>
      <c r="R104" s="196">
        <v>0</v>
      </c>
      <c r="S104" s="196">
        <v>0</v>
      </c>
      <c r="T104" s="196">
        <v>0</v>
      </c>
      <c r="U104" s="197">
        <f t="shared" si="18"/>
        <v>0</v>
      </c>
    </row>
    <row r="105" spans="1:22" s="41" customFormat="1" ht="15.75" thickBot="1" x14ac:dyDescent="0.3">
      <c r="A105" s="198" t="s">
        <v>118</v>
      </c>
      <c r="B105" s="133"/>
      <c r="C105" s="134"/>
      <c r="D105" s="134" t="s">
        <v>71</v>
      </c>
      <c r="E105" s="79" t="s">
        <v>12</v>
      </c>
      <c r="F105" s="80">
        <v>77</v>
      </c>
      <c r="G105" s="199">
        <v>0</v>
      </c>
      <c r="H105" s="199">
        <v>77</v>
      </c>
      <c r="I105" s="136">
        <v>0</v>
      </c>
      <c r="J105" s="136">
        <v>0</v>
      </c>
      <c r="K105" s="136">
        <v>0</v>
      </c>
      <c r="L105" s="136">
        <v>0</v>
      </c>
      <c r="M105" s="136">
        <v>0</v>
      </c>
      <c r="N105" s="136">
        <v>0</v>
      </c>
      <c r="O105" s="136">
        <v>0</v>
      </c>
      <c r="P105" s="136">
        <v>0</v>
      </c>
      <c r="Q105" s="136">
        <v>0</v>
      </c>
      <c r="R105" s="136">
        <v>0</v>
      </c>
      <c r="S105" s="136">
        <v>0</v>
      </c>
      <c r="T105" s="136">
        <v>0</v>
      </c>
      <c r="U105" s="81">
        <f t="shared" si="18"/>
        <v>0</v>
      </c>
    </row>
    <row r="106" spans="1:22" s="22" customFormat="1" ht="15.75" thickBot="1" x14ac:dyDescent="0.3">
      <c r="A106" s="83" t="s">
        <v>8</v>
      </c>
      <c r="B106" s="84" t="s">
        <v>8</v>
      </c>
      <c r="C106" s="85" t="s">
        <v>8</v>
      </c>
      <c r="D106" s="84" t="s">
        <v>8</v>
      </c>
      <c r="E106" s="84" t="s">
        <v>8</v>
      </c>
      <c r="F106" s="86" t="s">
        <v>8</v>
      </c>
      <c r="G106" s="26"/>
      <c r="H106" s="263"/>
      <c r="I106" s="27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:22" s="22" customFormat="1" ht="15.75" thickBot="1" x14ac:dyDescent="0.25">
      <c r="A107" s="28" t="s">
        <v>119</v>
      </c>
      <c r="B107" s="28"/>
      <c r="C107" s="31"/>
      <c r="D107" s="200" t="s">
        <v>8</v>
      </c>
      <c r="E107" s="31"/>
      <c r="F107" s="32">
        <f t="shared" ref="F107:T107" si="19">SUM(F109:F118)</f>
        <v>14093.57942</v>
      </c>
      <c r="G107" s="33">
        <f t="shared" si="19"/>
        <v>1600</v>
      </c>
      <c r="H107" s="33">
        <f t="shared" si="19"/>
        <v>2733</v>
      </c>
      <c r="I107" s="33">
        <f t="shared" si="19"/>
        <v>181</v>
      </c>
      <c r="J107" s="33">
        <f t="shared" si="19"/>
        <v>292</v>
      </c>
      <c r="K107" s="33">
        <f t="shared" si="19"/>
        <v>265</v>
      </c>
      <c r="L107" s="33">
        <f t="shared" si="19"/>
        <v>121</v>
      </c>
      <c r="M107" s="33">
        <f t="shared" si="19"/>
        <v>286</v>
      </c>
      <c r="N107" s="33">
        <f t="shared" si="19"/>
        <v>197</v>
      </c>
      <c r="O107" s="33">
        <f t="shared" si="19"/>
        <v>240</v>
      </c>
      <c r="P107" s="33">
        <f t="shared" si="19"/>
        <v>119</v>
      </c>
      <c r="Q107" s="33">
        <f t="shared" si="19"/>
        <v>108</v>
      </c>
      <c r="R107" s="33">
        <f t="shared" si="19"/>
        <v>209</v>
      </c>
      <c r="S107" s="33">
        <f t="shared" si="19"/>
        <v>263</v>
      </c>
      <c r="T107" s="33">
        <f t="shared" si="19"/>
        <v>0</v>
      </c>
      <c r="U107" s="33">
        <f>SUM(I107:T107)</f>
        <v>2281</v>
      </c>
      <c r="V107" s="91"/>
    </row>
    <row r="108" spans="1:22" s="22" customFormat="1" ht="15.75" thickBot="1" x14ac:dyDescent="0.3">
      <c r="A108" s="92" t="s">
        <v>8</v>
      </c>
      <c r="B108" s="93" t="s">
        <v>8</v>
      </c>
      <c r="C108" s="94" t="s">
        <v>8</v>
      </c>
      <c r="D108" s="93" t="s">
        <v>8</v>
      </c>
      <c r="E108" s="93" t="s">
        <v>8</v>
      </c>
      <c r="F108" s="95" t="s">
        <v>8</v>
      </c>
      <c r="G108" s="26"/>
      <c r="H108" s="263"/>
      <c r="I108" s="27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:22" s="22" customFormat="1" ht="15" x14ac:dyDescent="0.25">
      <c r="A109" s="201" t="s">
        <v>120</v>
      </c>
      <c r="B109" s="202"/>
      <c r="C109" s="203"/>
      <c r="D109" s="204" t="s">
        <v>19</v>
      </c>
      <c r="E109" s="205" t="s">
        <v>12</v>
      </c>
      <c r="F109" s="47">
        <v>597</v>
      </c>
      <c r="G109" s="206">
        <v>0</v>
      </c>
      <c r="H109" s="270">
        <v>500</v>
      </c>
      <c r="I109" s="130">
        <v>0</v>
      </c>
      <c r="J109" s="207">
        <v>0</v>
      </c>
      <c r="K109" s="207">
        <v>0</v>
      </c>
      <c r="L109" s="207">
        <v>0</v>
      </c>
      <c r="M109" s="207">
        <v>0</v>
      </c>
      <c r="N109" s="207">
        <v>0</v>
      </c>
      <c r="O109" s="207">
        <v>95</v>
      </c>
      <c r="P109" s="207">
        <v>0</v>
      </c>
      <c r="Q109" s="207">
        <v>0</v>
      </c>
      <c r="R109" s="207">
        <v>73</v>
      </c>
      <c r="S109" s="207">
        <v>0</v>
      </c>
      <c r="T109" s="207">
        <v>0</v>
      </c>
      <c r="U109" s="208">
        <f t="shared" ref="U109:U114" si="20">SUM(I109:T109)</f>
        <v>168</v>
      </c>
    </row>
    <row r="110" spans="1:22" s="22" customFormat="1" ht="15" x14ac:dyDescent="0.25">
      <c r="A110" s="59" t="s">
        <v>110</v>
      </c>
      <c r="B110" s="52"/>
      <c r="C110" s="53"/>
      <c r="D110" s="54" t="s">
        <v>19</v>
      </c>
      <c r="E110" s="62" t="s">
        <v>14</v>
      </c>
      <c r="F110" s="63">
        <f>15*177.721</f>
        <v>2665.8150000000001</v>
      </c>
      <c r="G110" s="58">
        <v>500</v>
      </c>
      <c r="H110" s="56">
        <v>500</v>
      </c>
      <c r="I110" s="6">
        <v>0</v>
      </c>
      <c r="J110" s="6">
        <v>0</v>
      </c>
      <c r="K110" s="6">
        <v>75</v>
      </c>
      <c r="L110" s="6">
        <v>0</v>
      </c>
      <c r="M110" s="6">
        <v>71</v>
      </c>
      <c r="N110" s="6">
        <v>0</v>
      </c>
      <c r="O110" s="6">
        <v>37</v>
      </c>
      <c r="P110" s="6">
        <v>77</v>
      </c>
      <c r="Q110" s="6">
        <v>0</v>
      </c>
      <c r="R110" s="6">
        <v>42</v>
      </c>
      <c r="S110" s="6">
        <v>0</v>
      </c>
      <c r="T110" s="6">
        <v>0</v>
      </c>
      <c r="U110" s="5">
        <f t="shared" si="20"/>
        <v>302</v>
      </c>
    </row>
    <row r="111" spans="1:22" s="41" customFormat="1" ht="15" x14ac:dyDescent="0.25">
      <c r="A111" s="59" t="s">
        <v>121</v>
      </c>
      <c r="B111" s="52"/>
      <c r="C111" s="53"/>
      <c r="D111" s="54" t="s">
        <v>19</v>
      </c>
      <c r="E111" s="62" t="s">
        <v>14</v>
      </c>
      <c r="F111" s="63">
        <v>1644</v>
      </c>
      <c r="G111" s="58">
        <v>100</v>
      </c>
      <c r="H111" s="56">
        <v>100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109</v>
      </c>
      <c r="T111" s="58">
        <v>0</v>
      </c>
      <c r="U111" s="64">
        <f t="shared" si="20"/>
        <v>109</v>
      </c>
    </row>
    <row r="112" spans="1:22" s="41" customFormat="1" ht="15" x14ac:dyDescent="0.25">
      <c r="A112" s="59" t="s">
        <v>121</v>
      </c>
      <c r="B112" s="52"/>
      <c r="C112" s="53"/>
      <c r="D112" s="54" t="s">
        <v>19</v>
      </c>
      <c r="E112" s="62" t="s">
        <v>12</v>
      </c>
      <c r="F112" s="63">
        <v>675</v>
      </c>
      <c r="G112" s="58">
        <v>200</v>
      </c>
      <c r="H112" s="56">
        <v>200</v>
      </c>
      <c r="I112" s="58">
        <v>181</v>
      </c>
      <c r="J112" s="58">
        <v>180</v>
      </c>
      <c r="K112" s="58">
        <v>120</v>
      </c>
      <c r="L112" s="58">
        <v>104</v>
      </c>
      <c r="M112" s="58">
        <v>9</v>
      </c>
      <c r="N112" s="58">
        <v>86</v>
      </c>
      <c r="O112" s="58">
        <v>89</v>
      </c>
      <c r="P112" s="58">
        <v>0</v>
      </c>
      <c r="Q112" s="58">
        <v>89</v>
      </c>
      <c r="R112" s="58">
        <v>69</v>
      </c>
      <c r="S112" s="58">
        <v>127</v>
      </c>
      <c r="T112" s="58">
        <v>0</v>
      </c>
      <c r="U112" s="64">
        <f t="shared" si="20"/>
        <v>1054</v>
      </c>
    </row>
    <row r="113" spans="1:23" s="41" customFormat="1" ht="15" x14ac:dyDescent="0.25">
      <c r="A113" s="59" t="s">
        <v>122</v>
      </c>
      <c r="B113" s="52"/>
      <c r="C113" s="53"/>
      <c r="D113" s="54" t="s">
        <v>21</v>
      </c>
      <c r="E113" s="62" t="s">
        <v>14</v>
      </c>
      <c r="F113" s="63">
        <f>10.02*177.721</f>
        <v>1780.76442</v>
      </c>
      <c r="G113" s="58">
        <v>350</v>
      </c>
      <c r="H113" s="56">
        <v>350</v>
      </c>
      <c r="I113" s="58">
        <v>0</v>
      </c>
      <c r="J113" s="58">
        <v>112</v>
      </c>
      <c r="K113" s="58">
        <v>70</v>
      </c>
      <c r="L113" s="58">
        <v>17</v>
      </c>
      <c r="M113" s="58">
        <v>0</v>
      </c>
      <c r="N113" s="58">
        <v>111</v>
      </c>
      <c r="O113" s="58">
        <v>19</v>
      </c>
      <c r="P113" s="58">
        <v>42</v>
      </c>
      <c r="Q113" s="58">
        <v>19</v>
      </c>
      <c r="R113" s="58">
        <v>25</v>
      </c>
      <c r="S113" s="58">
        <v>27</v>
      </c>
      <c r="T113" s="58">
        <v>0</v>
      </c>
      <c r="U113" s="64">
        <f t="shared" si="20"/>
        <v>442</v>
      </c>
    </row>
    <row r="114" spans="1:23" s="41" customFormat="1" ht="15" x14ac:dyDescent="0.25">
      <c r="A114" s="60" t="s">
        <v>123</v>
      </c>
      <c r="B114" s="52"/>
      <c r="C114" s="54"/>
      <c r="D114" s="54" t="s">
        <v>124</v>
      </c>
      <c r="E114" s="62" t="s">
        <v>12</v>
      </c>
      <c r="F114" s="63">
        <v>3481</v>
      </c>
      <c r="G114" s="58">
        <v>100</v>
      </c>
      <c r="H114" s="56">
        <v>100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64">
        <f t="shared" si="20"/>
        <v>0</v>
      </c>
    </row>
    <row r="115" spans="1:23" s="41" customFormat="1" ht="28.5" x14ac:dyDescent="0.25">
      <c r="A115" s="59" t="s">
        <v>125</v>
      </c>
      <c r="B115" s="107"/>
      <c r="C115" s="109"/>
      <c r="D115" s="54" t="s">
        <v>71</v>
      </c>
      <c r="E115" s="62" t="s">
        <v>12</v>
      </c>
      <c r="F115" s="111">
        <v>393</v>
      </c>
      <c r="G115" s="195">
        <v>0</v>
      </c>
      <c r="H115" s="56">
        <v>393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  <c r="S115" s="58">
        <v>0</v>
      </c>
      <c r="T115" s="58">
        <v>0</v>
      </c>
      <c r="U115" s="64">
        <f>SUM(I115:T115)</f>
        <v>0</v>
      </c>
    </row>
    <row r="116" spans="1:23" s="41" customFormat="1" ht="15" x14ac:dyDescent="0.25">
      <c r="A116" s="59" t="s">
        <v>126</v>
      </c>
      <c r="B116" s="107"/>
      <c r="C116" s="109"/>
      <c r="D116" s="54" t="s">
        <v>71</v>
      </c>
      <c r="E116" s="62" t="s">
        <v>12</v>
      </c>
      <c r="F116" s="111">
        <v>77</v>
      </c>
      <c r="G116" s="195">
        <v>0</v>
      </c>
      <c r="H116" s="56">
        <v>77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64">
        <f t="shared" ref="U116:U117" si="21">SUM(I116:T116)</f>
        <v>0</v>
      </c>
    </row>
    <row r="117" spans="1:23" s="41" customFormat="1" ht="28.5" x14ac:dyDescent="0.25">
      <c r="A117" s="59" t="s">
        <v>127</v>
      </c>
      <c r="B117" s="107"/>
      <c r="C117" s="109"/>
      <c r="D117" s="54" t="s">
        <v>71</v>
      </c>
      <c r="E117" s="62" t="s">
        <v>12</v>
      </c>
      <c r="F117" s="111">
        <v>163</v>
      </c>
      <c r="G117" s="195">
        <v>0</v>
      </c>
      <c r="H117" s="56">
        <v>163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  <c r="T117" s="58">
        <v>0</v>
      </c>
      <c r="U117" s="64">
        <f t="shared" si="21"/>
        <v>0</v>
      </c>
    </row>
    <row r="118" spans="1:23" s="41" customFormat="1" ht="15.75" thickBot="1" x14ac:dyDescent="0.3">
      <c r="A118" s="75" t="s">
        <v>128</v>
      </c>
      <c r="B118" s="133"/>
      <c r="C118" s="134"/>
      <c r="D118" s="134" t="s">
        <v>19</v>
      </c>
      <c r="E118" s="79" t="s">
        <v>14</v>
      </c>
      <c r="F118" s="80">
        <v>2617</v>
      </c>
      <c r="G118" s="136">
        <v>350</v>
      </c>
      <c r="H118" s="199">
        <v>350</v>
      </c>
      <c r="I118" s="136">
        <v>0</v>
      </c>
      <c r="J118" s="136">
        <v>0</v>
      </c>
      <c r="K118" s="136">
        <v>0</v>
      </c>
      <c r="L118" s="136">
        <v>0</v>
      </c>
      <c r="M118" s="136">
        <v>206</v>
      </c>
      <c r="N118" s="136">
        <v>0</v>
      </c>
      <c r="O118" s="136">
        <v>0</v>
      </c>
      <c r="P118" s="136">
        <v>0</v>
      </c>
      <c r="Q118" s="136">
        <v>0</v>
      </c>
      <c r="R118" s="136">
        <v>0</v>
      </c>
      <c r="S118" s="136">
        <v>0</v>
      </c>
      <c r="T118" s="136">
        <v>0</v>
      </c>
      <c r="U118" s="81">
        <f>SUM(I118:T118)</f>
        <v>206</v>
      </c>
    </row>
    <row r="119" spans="1:23" s="22" customFormat="1" ht="15.75" thickBot="1" x14ac:dyDescent="0.3">
      <c r="A119" s="83" t="s">
        <v>8</v>
      </c>
      <c r="B119" s="84" t="s">
        <v>8</v>
      </c>
      <c r="C119" s="85" t="s">
        <v>8</v>
      </c>
      <c r="D119" s="84" t="s">
        <v>8</v>
      </c>
      <c r="E119" s="84" t="s">
        <v>8</v>
      </c>
      <c r="F119" s="86" t="s">
        <v>8</v>
      </c>
      <c r="G119" s="26"/>
      <c r="H119" s="263"/>
      <c r="I119" s="27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</row>
    <row r="120" spans="1:23" s="22" customFormat="1" ht="15.75" thickBot="1" x14ac:dyDescent="0.25">
      <c r="A120" s="28" t="s">
        <v>129</v>
      </c>
      <c r="B120" s="28"/>
      <c r="C120" s="31"/>
      <c r="D120" s="209" t="s">
        <v>8</v>
      </c>
      <c r="E120" s="31"/>
      <c r="F120" s="32">
        <f>SUM(F123:F149)</f>
        <v>26610.276399999999</v>
      </c>
      <c r="G120" s="33">
        <f t="shared" ref="G120:T120" si="22">SUM(G122:G149)</f>
        <v>3971</v>
      </c>
      <c r="H120" s="33">
        <f t="shared" si="22"/>
        <v>5000</v>
      </c>
      <c r="I120" s="33">
        <f t="shared" si="22"/>
        <v>340</v>
      </c>
      <c r="J120" s="33">
        <f t="shared" si="22"/>
        <v>5</v>
      </c>
      <c r="K120" s="33">
        <f t="shared" si="22"/>
        <v>83</v>
      </c>
      <c r="L120" s="33">
        <f t="shared" si="22"/>
        <v>832</v>
      </c>
      <c r="M120" s="33">
        <f t="shared" si="22"/>
        <v>116</v>
      </c>
      <c r="N120" s="33">
        <f t="shared" si="22"/>
        <v>921</v>
      </c>
      <c r="O120" s="33">
        <f t="shared" si="22"/>
        <v>156</v>
      </c>
      <c r="P120" s="33">
        <f t="shared" si="22"/>
        <v>0</v>
      </c>
      <c r="Q120" s="33">
        <f t="shared" si="22"/>
        <v>42</v>
      </c>
      <c r="R120" s="33">
        <f t="shared" si="22"/>
        <v>333</v>
      </c>
      <c r="S120" s="33">
        <f t="shared" si="22"/>
        <v>91</v>
      </c>
      <c r="T120" s="33">
        <f t="shared" si="22"/>
        <v>3</v>
      </c>
      <c r="U120" s="33">
        <f>SUM(I120:T120)</f>
        <v>2922</v>
      </c>
      <c r="V120" s="35"/>
      <c r="W120" s="91"/>
    </row>
    <row r="121" spans="1:23" s="22" customFormat="1" ht="15.75" thickBot="1" x14ac:dyDescent="0.3">
      <c r="A121" s="92" t="s">
        <v>8</v>
      </c>
      <c r="B121" s="93" t="s">
        <v>8</v>
      </c>
      <c r="C121" s="94" t="s">
        <v>8</v>
      </c>
      <c r="D121" s="93" t="s">
        <v>8</v>
      </c>
      <c r="E121" s="93" t="s">
        <v>8</v>
      </c>
      <c r="F121" s="95" t="s">
        <v>8</v>
      </c>
      <c r="G121" s="26"/>
      <c r="H121" s="263"/>
      <c r="I121" s="27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</row>
    <row r="122" spans="1:23" s="41" customFormat="1" ht="15" x14ac:dyDescent="0.25">
      <c r="A122" s="210" t="s">
        <v>130</v>
      </c>
      <c r="B122" s="211"/>
      <c r="C122" s="212"/>
      <c r="D122" s="213" t="s">
        <v>19</v>
      </c>
      <c r="E122" s="127" t="s">
        <v>14</v>
      </c>
      <c r="F122" s="214">
        <v>889</v>
      </c>
      <c r="G122" s="215">
        <v>240</v>
      </c>
      <c r="H122" s="265">
        <v>240</v>
      </c>
      <c r="I122" s="215">
        <v>0</v>
      </c>
      <c r="J122" s="48">
        <v>0</v>
      </c>
      <c r="K122" s="215">
        <v>33</v>
      </c>
      <c r="L122" s="48">
        <v>714</v>
      </c>
      <c r="M122" s="215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f t="shared" ref="U122:U128" si="23">SUM(I122:T122)</f>
        <v>747</v>
      </c>
    </row>
    <row r="123" spans="1:23" s="41" customFormat="1" ht="15" x14ac:dyDescent="0.25">
      <c r="A123" s="216" t="s">
        <v>131</v>
      </c>
      <c r="B123" s="217"/>
      <c r="C123" s="54"/>
      <c r="D123" s="62" t="s">
        <v>19</v>
      </c>
      <c r="E123" s="54" t="s">
        <v>14</v>
      </c>
      <c r="F123" s="218">
        <v>194</v>
      </c>
      <c r="G123" s="219">
        <v>2</v>
      </c>
      <c r="H123" s="266">
        <v>149</v>
      </c>
      <c r="I123" s="219">
        <v>25</v>
      </c>
      <c r="J123" s="64">
        <v>1</v>
      </c>
      <c r="K123" s="219">
        <v>5</v>
      </c>
      <c r="L123" s="64">
        <v>15</v>
      </c>
      <c r="M123" s="219">
        <v>3</v>
      </c>
      <c r="N123" s="64">
        <v>0</v>
      </c>
      <c r="O123" s="64">
        <v>23</v>
      </c>
      <c r="P123" s="64">
        <v>0</v>
      </c>
      <c r="Q123" s="64">
        <v>7</v>
      </c>
      <c r="R123" s="64">
        <v>15</v>
      </c>
      <c r="S123" s="64">
        <v>15</v>
      </c>
      <c r="T123" s="64">
        <v>0</v>
      </c>
      <c r="U123" s="64">
        <f t="shared" si="23"/>
        <v>109</v>
      </c>
    </row>
    <row r="124" spans="1:23" s="41" customFormat="1" ht="15" x14ac:dyDescent="0.25">
      <c r="A124" s="216" t="s">
        <v>132</v>
      </c>
      <c r="B124" s="217"/>
      <c r="C124" s="54"/>
      <c r="D124" s="62" t="s">
        <v>19</v>
      </c>
      <c r="E124" s="54" t="s">
        <v>12</v>
      </c>
      <c r="F124" s="218">
        <v>883</v>
      </c>
      <c r="G124" s="219">
        <v>300</v>
      </c>
      <c r="H124" s="266">
        <v>300</v>
      </c>
      <c r="I124" s="219">
        <v>120</v>
      </c>
      <c r="J124" s="64">
        <v>4</v>
      </c>
      <c r="K124" s="219">
        <v>26</v>
      </c>
      <c r="L124" s="64">
        <v>75</v>
      </c>
      <c r="M124" s="219">
        <v>45</v>
      </c>
      <c r="N124" s="64">
        <v>0</v>
      </c>
      <c r="O124" s="64">
        <v>111</v>
      </c>
      <c r="P124" s="64">
        <v>0</v>
      </c>
      <c r="Q124" s="64">
        <v>34</v>
      </c>
      <c r="R124" s="64">
        <v>71</v>
      </c>
      <c r="S124" s="64">
        <v>72</v>
      </c>
      <c r="T124" s="64">
        <v>0</v>
      </c>
      <c r="U124" s="64">
        <f t="shared" si="23"/>
        <v>558</v>
      </c>
    </row>
    <row r="125" spans="1:23" s="41" customFormat="1" ht="15" x14ac:dyDescent="0.25">
      <c r="A125" s="216" t="s">
        <v>133</v>
      </c>
      <c r="B125" s="217"/>
      <c r="C125" s="54"/>
      <c r="D125" s="62" t="s">
        <v>19</v>
      </c>
      <c r="E125" s="54" t="s">
        <v>14</v>
      </c>
      <c r="F125" s="218">
        <f>15*177.721</f>
        <v>2665.8150000000001</v>
      </c>
      <c r="G125" s="219">
        <v>900</v>
      </c>
      <c r="H125" s="266">
        <v>900</v>
      </c>
      <c r="I125" s="219">
        <v>0</v>
      </c>
      <c r="J125" s="64">
        <v>0</v>
      </c>
      <c r="K125" s="219">
        <v>0</v>
      </c>
      <c r="L125" s="64">
        <v>0</v>
      </c>
      <c r="M125" s="219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234</v>
      </c>
      <c r="S125" s="64">
        <v>0</v>
      </c>
      <c r="T125" s="64">
        <v>0</v>
      </c>
      <c r="U125" s="64">
        <f t="shared" si="23"/>
        <v>234</v>
      </c>
    </row>
    <row r="126" spans="1:23" s="41" customFormat="1" ht="15" x14ac:dyDescent="0.25">
      <c r="A126" s="216" t="s">
        <v>134</v>
      </c>
      <c r="B126" s="217"/>
      <c r="C126" s="54" t="s">
        <v>56</v>
      </c>
      <c r="D126" s="62" t="s">
        <v>21</v>
      </c>
      <c r="E126" s="54" t="s">
        <v>14</v>
      </c>
      <c r="F126" s="218">
        <v>4412</v>
      </c>
      <c r="G126" s="219">
        <v>200</v>
      </c>
      <c r="H126" s="266">
        <v>100</v>
      </c>
      <c r="I126" s="219">
        <v>0</v>
      </c>
      <c r="J126" s="64">
        <v>0</v>
      </c>
      <c r="K126" s="219">
        <v>0</v>
      </c>
      <c r="L126" s="64">
        <v>0</v>
      </c>
      <c r="M126" s="219">
        <v>0</v>
      </c>
      <c r="N126" s="64">
        <v>0</v>
      </c>
      <c r="O126" s="64">
        <v>22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64">
        <f t="shared" si="23"/>
        <v>22</v>
      </c>
    </row>
    <row r="127" spans="1:23" s="41" customFormat="1" ht="15" x14ac:dyDescent="0.25">
      <c r="A127" s="216" t="s">
        <v>134</v>
      </c>
      <c r="B127" s="217"/>
      <c r="C127" s="54" t="s">
        <v>56</v>
      </c>
      <c r="D127" s="62" t="s">
        <v>24</v>
      </c>
      <c r="E127" s="54" t="s">
        <v>14</v>
      </c>
      <c r="F127" s="218">
        <f>8.4*177.721</f>
        <v>1492.8564000000001</v>
      </c>
      <c r="G127" s="219">
        <v>200</v>
      </c>
      <c r="H127" s="266">
        <v>200</v>
      </c>
      <c r="I127" s="219">
        <v>0</v>
      </c>
      <c r="J127" s="64">
        <v>0</v>
      </c>
      <c r="K127" s="219">
        <v>0</v>
      </c>
      <c r="L127" s="64">
        <v>28</v>
      </c>
      <c r="M127" s="219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64">
        <f t="shared" si="23"/>
        <v>28</v>
      </c>
    </row>
    <row r="128" spans="1:23" s="41" customFormat="1" ht="15" x14ac:dyDescent="0.25">
      <c r="A128" s="216" t="s">
        <v>135</v>
      </c>
      <c r="B128" s="217"/>
      <c r="C128" s="54"/>
      <c r="D128" s="62" t="s">
        <v>21</v>
      </c>
      <c r="E128" s="54" t="s">
        <v>14</v>
      </c>
      <c r="F128" s="218">
        <v>1049</v>
      </c>
      <c r="G128" s="219">
        <v>154</v>
      </c>
      <c r="H128" s="266">
        <v>50</v>
      </c>
      <c r="I128" s="219">
        <v>180</v>
      </c>
      <c r="J128" s="64">
        <v>0</v>
      </c>
      <c r="K128" s="219">
        <v>0</v>
      </c>
      <c r="L128" s="64">
        <v>0</v>
      </c>
      <c r="M128" s="219">
        <v>68</v>
      </c>
      <c r="N128" s="64">
        <v>29</v>
      </c>
      <c r="O128" s="64">
        <v>0</v>
      </c>
      <c r="P128" s="64">
        <v>0</v>
      </c>
      <c r="Q128" s="64">
        <v>1</v>
      </c>
      <c r="R128" s="64">
        <v>0</v>
      </c>
      <c r="S128" s="64">
        <v>1</v>
      </c>
      <c r="T128" s="64">
        <v>0</v>
      </c>
      <c r="U128" s="64">
        <f t="shared" si="23"/>
        <v>279</v>
      </c>
    </row>
    <row r="129" spans="1:21" s="41" customFormat="1" ht="15" x14ac:dyDescent="0.25">
      <c r="A129" s="216" t="s">
        <v>135</v>
      </c>
      <c r="B129" s="217"/>
      <c r="C129" s="54"/>
      <c r="D129" s="62" t="s">
        <v>21</v>
      </c>
      <c r="E129" s="54" t="s">
        <v>14</v>
      </c>
      <c r="F129" s="218">
        <v>2310</v>
      </c>
      <c r="G129" s="219">
        <v>250</v>
      </c>
      <c r="H129" s="266">
        <v>250</v>
      </c>
      <c r="I129" s="219">
        <v>0</v>
      </c>
      <c r="J129" s="64">
        <v>0</v>
      </c>
      <c r="K129" s="219">
        <v>0</v>
      </c>
      <c r="L129" s="64">
        <v>0</v>
      </c>
      <c r="M129" s="219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13</v>
      </c>
      <c r="S129" s="64">
        <v>0</v>
      </c>
      <c r="T129" s="64">
        <v>0</v>
      </c>
      <c r="U129" s="64">
        <f t="shared" ref="U129:U130" si="24">SUM(I129:T129)</f>
        <v>13</v>
      </c>
    </row>
    <row r="130" spans="1:21" s="41" customFormat="1" ht="15" x14ac:dyDescent="0.25">
      <c r="A130" s="216" t="s">
        <v>135</v>
      </c>
      <c r="B130" s="217"/>
      <c r="C130" s="54"/>
      <c r="D130" s="62" t="s">
        <v>21</v>
      </c>
      <c r="E130" s="54" t="s">
        <v>12</v>
      </c>
      <c r="F130" s="218">
        <v>1244</v>
      </c>
      <c r="G130" s="219">
        <v>400</v>
      </c>
      <c r="H130" s="266">
        <v>400</v>
      </c>
      <c r="I130" s="219">
        <v>0</v>
      </c>
      <c r="J130" s="64">
        <v>0</v>
      </c>
      <c r="K130" s="219">
        <v>0</v>
      </c>
      <c r="L130" s="64">
        <v>0</v>
      </c>
      <c r="M130" s="219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4">
        <v>0</v>
      </c>
      <c r="U130" s="64">
        <f t="shared" si="24"/>
        <v>0</v>
      </c>
    </row>
    <row r="131" spans="1:21" s="41" customFormat="1" ht="15" x14ac:dyDescent="0.25">
      <c r="A131" s="216" t="s">
        <v>134</v>
      </c>
      <c r="B131" s="217"/>
      <c r="C131" s="54" t="s">
        <v>56</v>
      </c>
      <c r="D131" s="62" t="s">
        <v>21</v>
      </c>
      <c r="E131" s="54" t="s">
        <v>14</v>
      </c>
      <c r="F131" s="218">
        <v>5484</v>
      </c>
      <c r="G131" s="219">
        <v>200</v>
      </c>
      <c r="H131" s="266">
        <v>100</v>
      </c>
      <c r="I131" s="219">
        <v>0</v>
      </c>
      <c r="J131" s="64">
        <v>0</v>
      </c>
      <c r="K131" s="219">
        <v>19</v>
      </c>
      <c r="L131" s="64">
        <v>0</v>
      </c>
      <c r="M131" s="219">
        <v>0</v>
      </c>
      <c r="N131" s="64">
        <v>892</v>
      </c>
      <c r="O131" s="64">
        <v>0</v>
      </c>
      <c r="P131" s="64">
        <v>0</v>
      </c>
      <c r="Q131" s="64">
        <v>0</v>
      </c>
      <c r="R131" s="64">
        <v>0</v>
      </c>
      <c r="S131" s="64">
        <v>3</v>
      </c>
      <c r="T131" s="64">
        <v>3</v>
      </c>
      <c r="U131" s="64">
        <f t="shared" ref="U131:U132" si="25">SUM(I131:T131)</f>
        <v>917</v>
      </c>
    </row>
    <row r="132" spans="1:21" s="41" customFormat="1" ht="15" x14ac:dyDescent="0.25">
      <c r="A132" s="216" t="s">
        <v>134</v>
      </c>
      <c r="B132" s="217"/>
      <c r="C132" s="54" t="s">
        <v>56</v>
      </c>
      <c r="D132" s="62" t="s">
        <v>21</v>
      </c>
      <c r="E132" s="54" t="s">
        <v>14</v>
      </c>
      <c r="F132" s="218">
        <v>738</v>
      </c>
      <c r="G132" s="219">
        <v>151</v>
      </c>
      <c r="H132" s="266">
        <v>151</v>
      </c>
      <c r="I132" s="219">
        <v>0</v>
      </c>
      <c r="J132" s="64">
        <v>0</v>
      </c>
      <c r="K132" s="219">
        <v>0</v>
      </c>
      <c r="L132" s="64">
        <v>0</v>
      </c>
      <c r="M132" s="219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64">
        <f t="shared" si="25"/>
        <v>0</v>
      </c>
    </row>
    <row r="133" spans="1:21" s="41" customFormat="1" ht="28.5" x14ac:dyDescent="0.25">
      <c r="A133" s="220" t="s">
        <v>136</v>
      </c>
      <c r="B133" s="217"/>
      <c r="C133" s="54"/>
      <c r="D133" s="62" t="s">
        <v>21</v>
      </c>
      <c r="E133" s="54" t="s">
        <v>12</v>
      </c>
      <c r="F133" s="218">
        <v>65</v>
      </c>
      <c r="G133" s="219">
        <v>65</v>
      </c>
      <c r="H133" s="266">
        <v>65</v>
      </c>
      <c r="I133" s="219">
        <v>15</v>
      </c>
      <c r="J133" s="64">
        <v>0</v>
      </c>
      <c r="K133" s="219">
        <v>0</v>
      </c>
      <c r="L133" s="64">
        <v>0</v>
      </c>
      <c r="M133" s="219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64">
        <f>SUM(I133:T133)</f>
        <v>15</v>
      </c>
    </row>
    <row r="134" spans="1:21" s="41" customFormat="1" ht="28.5" x14ac:dyDescent="0.25">
      <c r="A134" s="220" t="s">
        <v>137</v>
      </c>
      <c r="B134" s="217"/>
      <c r="C134" s="54"/>
      <c r="D134" s="62" t="s">
        <v>24</v>
      </c>
      <c r="E134" s="54" t="s">
        <v>12</v>
      </c>
      <c r="F134" s="218">
        <v>76</v>
      </c>
      <c r="G134" s="219">
        <v>0</v>
      </c>
      <c r="H134" s="266">
        <v>0</v>
      </c>
      <c r="I134" s="219">
        <v>0</v>
      </c>
      <c r="J134" s="64">
        <v>0</v>
      </c>
      <c r="K134" s="219">
        <v>0</v>
      </c>
      <c r="L134" s="64">
        <v>0</v>
      </c>
      <c r="M134" s="219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64">
        <v>0</v>
      </c>
    </row>
    <row r="135" spans="1:21" s="41" customFormat="1" ht="15" x14ac:dyDescent="0.25">
      <c r="A135" s="220" t="s">
        <v>138</v>
      </c>
      <c r="B135" s="217"/>
      <c r="C135" s="54"/>
      <c r="D135" s="62" t="s">
        <v>21</v>
      </c>
      <c r="E135" s="54" t="s">
        <v>14</v>
      </c>
      <c r="F135" s="218">
        <v>888.60500000000002</v>
      </c>
      <c r="G135" s="219">
        <v>100</v>
      </c>
      <c r="H135" s="266">
        <v>100</v>
      </c>
      <c r="I135" s="219">
        <v>0</v>
      </c>
      <c r="J135" s="64">
        <v>0</v>
      </c>
      <c r="K135" s="219">
        <v>0</v>
      </c>
      <c r="L135" s="64">
        <v>0</v>
      </c>
      <c r="M135" s="219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64">
        <f t="shared" ref="U135:U138" si="26">SUM(I135:T135)</f>
        <v>0</v>
      </c>
    </row>
    <row r="136" spans="1:21" s="41" customFormat="1" ht="15" x14ac:dyDescent="0.25">
      <c r="A136" s="220" t="s">
        <v>139</v>
      </c>
      <c r="B136" s="217"/>
      <c r="C136" s="54"/>
      <c r="D136" s="62" t="s">
        <v>140</v>
      </c>
      <c r="E136" s="54" t="s">
        <v>12</v>
      </c>
      <c r="F136" s="218">
        <v>622</v>
      </c>
      <c r="G136" s="219">
        <v>100</v>
      </c>
      <c r="H136" s="266">
        <v>100</v>
      </c>
      <c r="I136" s="219">
        <v>0</v>
      </c>
      <c r="J136" s="64">
        <v>0</v>
      </c>
      <c r="K136" s="219">
        <v>0</v>
      </c>
      <c r="L136" s="64">
        <v>0</v>
      </c>
      <c r="M136" s="219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0</v>
      </c>
      <c r="U136" s="64">
        <f t="shared" si="26"/>
        <v>0</v>
      </c>
    </row>
    <row r="137" spans="1:21" s="41" customFormat="1" ht="15" x14ac:dyDescent="0.25">
      <c r="A137" s="220" t="s">
        <v>141</v>
      </c>
      <c r="B137" s="217"/>
      <c r="C137" s="54"/>
      <c r="D137" s="62" t="s">
        <v>124</v>
      </c>
      <c r="E137" s="54" t="s">
        <v>12</v>
      </c>
      <c r="F137" s="218">
        <v>2451</v>
      </c>
      <c r="G137" s="219">
        <v>100</v>
      </c>
      <c r="H137" s="266">
        <v>100</v>
      </c>
      <c r="I137" s="219">
        <v>0</v>
      </c>
      <c r="J137" s="64">
        <v>0</v>
      </c>
      <c r="K137" s="219">
        <v>0</v>
      </c>
      <c r="L137" s="64">
        <v>0</v>
      </c>
      <c r="M137" s="219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64">
        <f t="shared" si="26"/>
        <v>0</v>
      </c>
    </row>
    <row r="138" spans="1:21" s="41" customFormat="1" ht="15" x14ac:dyDescent="0.25">
      <c r="A138" s="220" t="s">
        <v>142</v>
      </c>
      <c r="B138" s="217"/>
      <c r="C138" s="54"/>
      <c r="D138" s="62" t="s">
        <v>39</v>
      </c>
      <c r="E138" s="54" t="s">
        <v>12</v>
      </c>
      <c r="F138" s="218">
        <v>390</v>
      </c>
      <c r="G138" s="219">
        <v>390</v>
      </c>
      <c r="H138" s="266">
        <v>390</v>
      </c>
      <c r="I138" s="219">
        <v>0</v>
      </c>
      <c r="J138" s="64">
        <v>0</v>
      </c>
      <c r="K138" s="219">
        <v>0</v>
      </c>
      <c r="L138" s="64">
        <v>0</v>
      </c>
      <c r="M138" s="219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0</v>
      </c>
      <c r="U138" s="64">
        <f t="shared" si="26"/>
        <v>0</v>
      </c>
    </row>
    <row r="139" spans="1:21" s="41" customFormat="1" ht="15" x14ac:dyDescent="0.25">
      <c r="A139" s="220" t="s">
        <v>143</v>
      </c>
      <c r="B139" s="217"/>
      <c r="C139" s="54"/>
      <c r="D139" s="62" t="s">
        <v>39</v>
      </c>
      <c r="E139" s="54" t="s">
        <v>12</v>
      </c>
      <c r="F139" s="218">
        <v>172</v>
      </c>
      <c r="G139" s="219">
        <v>172</v>
      </c>
      <c r="H139" s="266">
        <v>172</v>
      </c>
      <c r="I139" s="219">
        <v>0</v>
      </c>
      <c r="J139" s="64">
        <v>0</v>
      </c>
      <c r="K139" s="219">
        <v>0</v>
      </c>
      <c r="L139" s="64">
        <v>0</v>
      </c>
      <c r="M139" s="219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0</v>
      </c>
      <c r="U139" s="64">
        <f>SUM(I139:T139)</f>
        <v>0</v>
      </c>
    </row>
    <row r="140" spans="1:21" s="41" customFormat="1" ht="15" x14ac:dyDescent="0.25">
      <c r="A140" s="220" t="s">
        <v>144</v>
      </c>
      <c r="B140" s="217"/>
      <c r="C140" s="54"/>
      <c r="D140" s="62" t="s">
        <v>39</v>
      </c>
      <c r="E140" s="54" t="s">
        <v>12</v>
      </c>
      <c r="F140" s="218">
        <v>47</v>
      </c>
      <c r="G140" s="219">
        <v>47</v>
      </c>
      <c r="H140" s="266">
        <v>47</v>
      </c>
      <c r="I140" s="219">
        <v>0</v>
      </c>
      <c r="J140" s="64">
        <v>0</v>
      </c>
      <c r="K140" s="219">
        <v>0</v>
      </c>
      <c r="L140" s="64">
        <v>0</v>
      </c>
      <c r="M140" s="219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64">
        <f>SUM(I140:T140)</f>
        <v>0</v>
      </c>
    </row>
    <row r="141" spans="1:21" s="41" customFormat="1" ht="15" x14ac:dyDescent="0.25">
      <c r="A141" s="220" t="s">
        <v>145</v>
      </c>
      <c r="B141" s="217"/>
      <c r="C141" s="54"/>
      <c r="D141" s="62" t="s">
        <v>146</v>
      </c>
      <c r="E141" s="54" t="s">
        <v>12</v>
      </c>
      <c r="F141" s="218">
        <v>71</v>
      </c>
      <c r="G141" s="219">
        <v>0</v>
      </c>
      <c r="H141" s="266">
        <v>117</v>
      </c>
      <c r="I141" s="219">
        <v>0</v>
      </c>
      <c r="J141" s="64">
        <v>0</v>
      </c>
      <c r="K141" s="219">
        <v>0</v>
      </c>
      <c r="L141" s="64">
        <v>0</v>
      </c>
      <c r="M141" s="219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0</v>
      </c>
      <c r="U141" s="64">
        <f>SUM(I141:T141)</f>
        <v>0</v>
      </c>
    </row>
    <row r="142" spans="1:21" s="41" customFormat="1" ht="15" x14ac:dyDescent="0.25">
      <c r="A142" s="220" t="s">
        <v>147</v>
      </c>
      <c r="B142" s="217"/>
      <c r="C142" s="54"/>
      <c r="D142" s="62" t="s">
        <v>146</v>
      </c>
      <c r="E142" s="54" t="s">
        <v>12</v>
      </c>
      <c r="F142" s="218">
        <v>100</v>
      </c>
      <c r="G142" s="219">
        <v>0</v>
      </c>
      <c r="H142" s="266">
        <v>24</v>
      </c>
      <c r="I142" s="219">
        <v>0</v>
      </c>
      <c r="J142" s="64">
        <v>0</v>
      </c>
      <c r="K142" s="219">
        <v>0</v>
      </c>
      <c r="L142" s="64">
        <v>0</v>
      </c>
      <c r="M142" s="219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64">
        <f>SUM(I142:T142)</f>
        <v>0</v>
      </c>
    </row>
    <row r="143" spans="1:21" s="41" customFormat="1" ht="15" x14ac:dyDescent="0.25">
      <c r="A143" s="220" t="s">
        <v>148</v>
      </c>
      <c r="B143" s="217"/>
      <c r="C143" s="54"/>
      <c r="D143" s="62" t="s">
        <v>146</v>
      </c>
      <c r="E143" s="54" t="s">
        <v>12</v>
      </c>
      <c r="F143" s="218">
        <v>184</v>
      </c>
      <c r="G143" s="219">
        <v>0</v>
      </c>
      <c r="H143" s="266">
        <v>113</v>
      </c>
      <c r="I143" s="219">
        <v>0</v>
      </c>
      <c r="J143" s="64">
        <v>0</v>
      </c>
      <c r="K143" s="219">
        <v>0</v>
      </c>
      <c r="L143" s="64">
        <v>0</v>
      </c>
      <c r="M143" s="219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0</v>
      </c>
      <c r="U143" s="64">
        <f t="shared" ref="U143:U144" si="27">SUM(I143:T143)</f>
        <v>0</v>
      </c>
    </row>
    <row r="144" spans="1:21" s="41" customFormat="1" ht="15" x14ac:dyDescent="0.25">
      <c r="A144" s="220" t="s">
        <v>149</v>
      </c>
      <c r="B144" s="217"/>
      <c r="C144" s="54"/>
      <c r="D144" s="62" t="s">
        <v>146</v>
      </c>
      <c r="E144" s="54" t="s">
        <v>12</v>
      </c>
      <c r="F144" s="218">
        <v>81</v>
      </c>
      <c r="G144" s="219">
        <v>0</v>
      </c>
      <c r="H144" s="266">
        <v>17</v>
      </c>
      <c r="I144" s="219">
        <v>0</v>
      </c>
      <c r="J144" s="64">
        <v>0</v>
      </c>
      <c r="K144" s="219">
        <v>0</v>
      </c>
      <c r="L144" s="64">
        <v>0</v>
      </c>
      <c r="M144" s="219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64">
        <f t="shared" si="27"/>
        <v>0</v>
      </c>
    </row>
    <row r="145" spans="1:21" s="41" customFormat="1" ht="15" x14ac:dyDescent="0.25">
      <c r="A145" s="220" t="s">
        <v>150</v>
      </c>
      <c r="B145" s="217"/>
      <c r="C145" s="54" t="s">
        <v>112</v>
      </c>
      <c r="D145" s="62" t="s">
        <v>146</v>
      </c>
      <c r="E145" s="54" t="s">
        <v>12</v>
      </c>
      <c r="F145" s="218">
        <v>180</v>
      </c>
      <c r="G145" s="219">
        <v>0</v>
      </c>
      <c r="H145" s="266">
        <v>164</v>
      </c>
      <c r="I145" s="219">
        <v>0</v>
      </c>
      <c r="J145" s="64">
        <v>0</v>
      </c>
      <c r="K145" s="219">
        <v>0</v>
      </c>
      <c r="L145" s="64">
        <v>0</v>
      </c>
      <c r="M145" s="219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0</v>
      </c>
      <c r="U145" s="64">
        <f>SUM(I145:T145)</f>
        <v>0</v>
      </c>
    </row>
    <row r="146" spans="1:21" s="41" customFormat="1" ht="15" x14ac:dyDescent="0.25">
      <c r="A146" s="220" t="s">
        <v>151</v>
      </c>
      <c r="B146" s="217"/>
      <c r="C146" s="54"/>
      <c r="D146" s="62" t="s">
        <v>146</v>
      </c>
      <c r="E146" s="54" t="s">
        <v>12</v>
      </c>
      <c r="F146" s="218">
        <v>309</v>
      </c>
      <c r="G146" s="219">
        <v>0</v>
      </c>
      <c r="H146" s="266">
        <v>250</v>
      </c>
      <c r="I146" s="219">
        <v>0</v>
      </c>
      <c r="J146" s="64">
        <v>0</v>
      </c>
      <c r="K146" s="219">
        <v>0</v>
      </c>
      <c r="L146" s="64">
        <v>0</v>
      </c>
      <c r="M146" s="219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64">
        <f t="shared" ref="U146" si="28">SUM(I146:T146)</f>
        <v>0</v>
      </c>
    </row>
    <row r="147" spans="1:21" s="41" customFormat="1" ht="28.5" x14ac:dyDescent="0.25">
      <c r="A147" s="221" t="s">
        <v>152</v>
      </c>
      <c r="B147" s="222"/>
      <c r="C147" s="109"/>
      <c r="D147" s="62" t="s">
        <v>71</v>
      </c>
      <c r="E147" s="54" t="s">
        <v>12</v>
      </c>
      <c r="F147" s="223">
        <v>215</v>
      </c>
      <c r="G147" s="224">
        <v>0</v>
      </c>
      <c r="H147" s="271">
        <v>215</v>
      </c>
      <c r="I147" s="224">
        <v>0</v>
      </c>
      <c r="J147" s="197">
        <v>0</v>
      </c>
      <c r="K147" s="224">
        <v>0</v>
      </c>
      <c r="L147" s="197">
        <v>0</v>
      </c>
      <c r="M147" s="224">
        <v>0</v>
      </c>
      <c r="N147" s="197">
        <v>0</v>
      </c>
      <c r="O147" s="197">
        <v>0</v>
      </c>
      <c r="P147" s="197">
        <v>0</v>
      </c>
      <c r="Q147" s="197">
        <v>0</v>
      </c>
      <c r="R147" s="197">
        <v>0</v>
      </c>
      <c r="S147" s="197">
        <v>0</v>
      </c>
      <c r="T147" s="197">
        <v>0</v>
      </c>
      <c r="U147" s="197">
        <f>SUM(I147:T147)</f>
        <v>0</v>
      </c>
    </row>
    <row r="148" spans="1:21" s="41" customFormat="1" ht="42.75" x14ac:dyDescent="0.25">
      <c r="A148" s="221" t="s">
        <v>153</v>
      </c>
      <c r="B148" s="222"/>
      <c r="C148" s="109"/>
      <c r="D148" s="62" t="s">
        <v>71</v>
      </c>
      <c r="E148" s="54" t="s">
        <v>12</v>
      </c>
      <c r="F148" s="223">
        <v>226</v>
      </c>
      <c r="G148" s="224">
        <v>0</v>
      </c>
      <c r="H148" s="271">
        <v>226</v>
      </c>
      <c r="I148" s="224">
        <v>0</v>
      </c>
      <c r="J148" s="197">
        <v>0</v>
      </c>
      <c r="K148" s="224">
        <v>0</v>
      </c>
      <c r="L148" s="197">
        <v>0</v>
      </c>
      <c r="M148" s="224">
        <v>0</v>
      </c>
      <c r="N148" s="197">
        <v>0</v>
      </c>
      <c r="O148" s="197">
        <v>0</v>
      </c>
      <c r="P148" s="197">
        <v>0</v>
      </c>
      <c r="Q148" s="197">
        <v>0</v>
      </c>
      <c r="R148" s="197">
        <v>0</v>
      </c>
      <c r="S148" s="197">
        <v>0</v>
      </c>
      <c r="T148" s="197">
        <v>0</v>
      </c>
      <c r="U148" s="197">
        <f t="shared" ref="U148:U149" si="29">SUM(I148:T148)</f>
        <v>0</v>
      </c>
    </row>
    <row r="149" spans="1:21" s="41" customFormat="1" ht="57.75" thickBot="1" x14ac:dyDescent="0.3">
      <c r="A149" s="225" t="s">
        <v>154</v>
      </c>
      <c r="B149" s="226"/>
      <c r="C149" s="134"/>
      <c r="D149" s="79" t="s">
        <v>71</v>
      </c>
      <c r="E149" s="134" t="s">
        <v>12</v>
      </c>
      <c r="F149" s="227">
        <v>60</v>
      </c>
      <c r="G149" s="228">
        <v>0</v>
      </c>
      <c r="H149" s="267">
        <v>60</v>
      </c>
      <c r="I149" s="228">
        <v>0</v>
      </c>
      <c r="J149" s="81">
        <v>0</v>
      </c>
      <c r="K149" s="228">
        <v>0</v>
      </c>
      <c r="L149" s="81">
        <v>0</v>
      </c>
      <c r="M149" s="228">
        <v>0</v>
      </c>
      <c r="N149" s="81">
        <v>0</v>
      </c>
      <c r="O149" s="81">
        <v>0</v>
      </c>
      <c r="P149" s="81">
        <v>0</v>
      </c>
      <c r="Q149" s="81">
        <v>0</v>
      </c>
      <c r="R149" s="81">
        <v>0</v>
      </c>
      <c r="S149" s="81">
        <v>0</v>
      </c>
      <c r="T149" s="81">
        <v>0</v>
      </c>
      <c r="U149" s="81">
        <f t="shared" si="29"/>
        <v>0</v>
      </c>
    </row>
    <row r="150" spans="1:21" s="22" customFormat="1" ht="15.75" thickBot="1" x14ac:dyDescent="0.3">
      <c r="A150" s="83" t="s">
        <v>8</v>
      </c>
      <c r="B150" s="84" t="s">
        <v>8</v>
      </c>
      <c r="C150" s="85" t="s">
        <v>8</v>
      </c>
      <c r="D150" s="84" t="s">
        <v>8</v>
      </c>
      <c r="E150" s="84" t="s">
        <v>8</v>
      </c>
      <c r="F150" s="86" t="s">
        <v>8</v>
      </c>
      <c r="G150" s="26"/>
      <c r="H150" s="263"/>
      <c r="I150" s="27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</row>
    <row r="151" spans="1:21" s="232" customFormat="1" ht="15.75" thickBot="1" x14ac:dyDescent="0.25">
      <c r="A151" s="229" t="s">
        <v>155</v>
      </c>
      <c r="B151" s="230"/>
      <c r="C151" s="231"/>
      <c r="D151" s="187" t="s">
        <v>8</v>
      </c>
      <c r="E151" s="90"/>
      <c r="F151" s="32">
        <f t="shared" ref="F151:T151" si="30">SUM(F153:F167)</f>
        <v>15678</v>
      </c>
      <c r="G151" s="33">
        <f t="shared" si="30"/>
        <v>3467</v>
      </c>
      <c r="H151" s="33">
        <f t="shared" si="30"/>
        <v>3531</v>
      </c>
      <c r="I151" s="33">
        <f t="shared" si="30"/>
        <v>0</v>
      </c>
      <c r="J151" s="33">
        <f t="shared" si="30"/>
        <v>0</v>
      </c>
      <c r="K151" s="33">
        <f t="shared" si="30"/>
        <v>61</v>
      </c>
      <c r="L151" s="33">
        <f t="shared" si="30"/>
        <v>34</v>
      </c>
      <c r="M151" s="33">
        <f t="shared" si="30"/>
        <v>119</v>
      </c>
      <c r="N151" s="33">
        <f t="shared" si="30"/>
        <v>0</v>
      </c>
      <c r="O151" s="33">
        <f t="shared" si="30"/>
        <v>50</v>
      </c>
      <c r="P151" s="33">
        <f t="shared" si="30"/>
        <v>0</v>
      </c>
      <c r="Q151" s="33">
        <f t="shared" si="30"/>
        <v>97</v>
      </c>
      <c r="R151" s="33">
        <f t="shared" si="30"/>
        <v>99</v>
      </c>
      <c r="S151" s="33">
        <f t="shared" si="30"/>
        <v>9</v>
      </c>
      <c r="T151" s="33">
        <f t="shared" si="30"/>
        <v>46</v>
      </c>
      <c r="U151" s="33">
        <f>SUM(I151:T151)</f>
        <v>515</v>
      </c>
    </row>
    <row r="152" spans="1:21" s="22" customFormat="1" ht="15.75" thickBot="1" x14ac:dyDescent="0.3">
      <c r="A152" s="121" t="s">
        <v>8</v>
      </c>
      <c r="B152" s="122" t="s">
        <v>8</v>
      </c>
      <c r="C152" s="123" t="s">
        <v>8</v>
      </c>
      <c r="D152" s="122" t="s">
        <v>8</v>
      </c>
      <c r="E152" s="122" t="s">
        <v>8</v>
      </c>
      <c r="F152" s="124" t="s">
        <v>8</v>
      </c>
      <c r="G152" s="26"/>
      <c r="H152" s="263"/>
      <c r="I152" s="27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</row>
    <row r="153" spans="1:21" s="22" customFormat="1" ht="15" x14ac:dyDescent="0.25">
      <c r="A153" s="233" t="s">
        <v>156</v>
      </c>
      <c r="B153" s="234"/>
      <c r="C153" s="212"/>
      <c r="D153" s="235" t="s">
        <v>19</v>
      </c>
      <c r="E153" s="213" t="s">
        <v>14</v>
      </c>
      <c r="F153" s="145">
        <v>2579</v>
      </c>
      <c r="G153" s="130">
        <v>750</v>
      </c>
      <c r="H153" s="272">
        <v>500</v>
      </c>
      <c r="I153" s="130">
        <v>0</v>
      </c>
      <c r="J153" s="207">
        <v>0</v>
      </c>
      <c r="K153" s="207">
        <v>61</v>
      </c>
      <c r="L153" s="207">
        <v>34</v>
      </c>
      <c r="M153" s="207">
        <v>119</v>
      </c>
      <c r="N153" s="207">
        <v>0</v>
      </c>
      <c r="O153" s="207">
        <v>0</v>
      </c>
      <c r="P153" s="207">
        <v>0</v>
      </c>
      <c r="Q153" s="207">
        <v>77</v>
      </c>
      <c r="R153" s="207">
        <v>69</v>
      </c>
      <c r="S153" s="207">
        <v>0</v>
      </c>
      <c r="T153" s="207">
        <v>25</v>
      </c>
      <c r="U153" s="208">
        <f>SUM(I153:T153)</f>
        <v>385</v>
      </c>
    </row>
    <row r="154" spans="1:21" s="41" customFormat="1" ht="15" x14ac:dyDescent="0.25">
      <c r="A154" s="236" t="s">
        <v>157</v>
      </c>
      <c r="B154" s="237"/>
      <c r="C154" s="238"/>
      <c r="D154" s="239" t="s">
        <v>19</v>
      </c>
      <c r="E154" s="240" t="s">
        <v>14</v>
      </c>
      <c r="F154" s="241">
        <v>2666</v>
      </c>
      <c r="G154" s="242">
        <v>200</v>
      </c>
      <c r="H154" s="273">
        <v>200</v>
      </c>
      <c r="I154" s="242">
        <v>0</v>
      </c>
      <c r="J154" s="242">
        <v>0</v>
      </c>
      <c r="K154" s="242">
        <v>0</v>
      </c>
      <c r="L154" s="242">
        <v>0</v>
      </c>
      <c r="M154" s="242">
        <v>0</v>
      </c>
      <c r="N154" s="242">
        <v>0</v>
      </c>
      <c r="O154" s="242">
        <v>50</v>
      </c>
      <c r="P154" s="242">
        <v>0</v>
      </c>
      <c r="Q154" s="242">
        <v>20</v>
      </c>
      <c r="R154" s="242">
        <v>30</v>
      </c>
      <c r="S154" s="242">
        <v>9</v>
      </c>
      <c r="T154" s="242">
        <v>21</v>
      </c>
      <c r="U154" s="64">
        <f>SUM(I154:T154)</f>
        <v>130</v>
      </c>
    </row>
    <row r="155" spans="1:21" s="22" customFormat="1" ht="15" x14ac:dyDescent="0.25">
      <c r="A155" s="243" t="s">
        <v>158</v>
      </c>
      <c r="B155" s="244"/>
      <c r="C155" s="179" t="s">
        <v>112</v>
      </c>
      <c r="D155" s="179" t="s">
        <v>62</v>
      </c>
      <c r="E155" s="245" t="s">
        <v>12</v>
      </c>
      <c r="F155" s="246">
        <v>105</v>
      </c>
      <c r="G155" s="102">
        <v>34</v>
      </c>
      <c r="H155" s="268">
        <v>34</v>
      </c>
      <c r="I155" s="103">
        <v>0</v>
      </c>
      <c r="J155" s="102">
        <v>0</v>
      </c>
      <c r="K155" s="102">
        <v>0</v>
      </c>
      <c r="L155" s="102">
        <v>0</v>
      </c>
      <c r="M155" s="102">
        <v>0</v>
      </c>
      <c r="N155" s="102">
        <v>0</v>
      </c>
      <c r="O155" s="102">
        <v>0</v>
      </c>
      <c r="P155" s="102">
        <v>0</v>
      </c>
      <c r="Q155" s="102">
        <v>0</v>
      </c>
      <c r="R155" s="102">
        <v>0</v>
      </c>
      <c r="S155" s="102">
        <v>0</v>
      </c>
      <c r="T155" s="102">
        <v>0</v>
      </c>
      <c r="U155" s="104">
        <f>SUM(I155:T155)</f>
        <v>0</v>
      </c>
    </row>
    <row r="156" spans="1:21" s="22" customFormat="1" ht="15" x14ac:dyDescent="0.25">
      <c r="A156" s="243" t="s">
        <v>159</v>
      </c>
      <c r="B156" s="244"/>
      <c r="C156" s="179" t="s">
        <v>112</v>
      </c>
      <c r="D156" s="179" t="s">
        <v>31</v>
      </c>
      <c r="E156" s="245" t="s">
        <v>12</v>
      </c>
      <c r="F156" s="246">
        <v>312</v>
      </c>
      <c r="G156" s="102">
        <v>229</v>
      </c>
      <c r="H156" s="268">
        <v>229</v>
      </c>
      <c r="I156" s="103">
        <v>0</v>
      </c>
      <c r="J156" s="102">
        <v>0</v>
      </c>
      <c r="K156" s="102">
        <v>0</v>
      </c>
      <c r="L156" s="102">
        <v>0</v>
      </c>
      <c r="M156" s="102">
        <v>0</v>
      </c>
      <c r="N156" s="102">
        <v>0</v>
      </c>
      <c r="O156" s="102">
        <v>0</v>
      </c>
      <c r="P156" s="102">
        <v>0</v>
      </c>
      <c r="Q156" s="102">
        <v>0</v>
      </c>
      <c r="R156" s="102">
        <v>0</v>
      </c>
      <c r="S156" s="102">
        <v>0</v>
      </c>
      <c r="T156" s="102">
        <v>0</v>
      </c>
      <c r="U156" s="104">
        <f t="shared" ref="U156:U157" si="31">SUM(I156:T156)</f>
        <v>0</v>
      </c>
    </row>
    <row r="157" spans="1:21" s="22" customFormat="1" ht="15" x14ac:dyDescent="0.25">
      <c r="A157" s="243" t="s">
        <v>160</v>
      </c>
      <c r="B157" s="105"/>
      <c r="C157" s="99"/>
      <c r="D157" s="99" t="s">
        <v>31</v>
      </c>
      <c r="E157" s="100" t="s">
        <v>12</v>
      </c>
      <c r="F157" s="99">
        <v>400</v>
      </c>
      <c r="G157" s="247">
        <v>200</v>
      </c>
      <c r="H157" s="247">
        <v>200</v>
      </c>
      <c r="I157" s="103">
        <v>0</v>
      </c>
      <c r="J157" s="102">
        <v>0</v>
      </c>
      <c r="K157" s="102">
        <v>0</v>
      </c>
      <c r="L157" s="102">
        <v>0</v>
      </c>
      <c r="M157" s="102">
        <v>0</v>
      </c>
      <c r="N157" s="102">
        <v>0</v>
      </c>
      <c r="O157" s="102">
        <v>0</v>
      </c>
      <c r="P157" s="102">
        <v>0</v>
      </c>
      <c r="Q157" s="102">
        <v>0</v>
      </c>
      <c r="R157" s="102">
        <v>0</v>
      </c>
      <c r="S157" s="102">
        <v>0</v>
      </c>
      <c r="T157" s="102">
        <v>0</v>
      </c>
      <c r="U157" s="104">
        <f t="shared" si="31"/>
        <v>0</v>
      </c>
    </row>
    <row r="158" spans="1:21" s="41" customFormat="1" ht="28.5" x14ac:dyDescent="0.25">
      <c r="A158" s="68" t="s">
        <v>161</v>
      </c>
      <c r="B158" s="52"/>
      <c r="C158" s="54"/>
      <c r="D158" s="54" t="s">
        <v>21</v>
      </c>
      <c r="E158" s="62" t="s">
        <v>14</v>
      </c>
      <c r="F158" s="54">
        <v>1280</v>
      </c>
      <c r="G158" s="56">
        <v>0</v>
      </c>
      <c r="H158" s="56">
        <v>130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64">
        <f>SUM(I158:T158)</f>
        <v>0</v>
      </c>
    </row>
    <row r="159" spans="1:21" s="41" customFormat="1" ht="28.5" x14ac:dyDescent="0.25">
      <c r="A159" s="68" t="s">
        <v>161</v>
      </c>
      <c r="B159" s="52"/>
      <c r="C159" s="54"/>
      <c r="D159" s="54" t="s">
        <v>21</v>
      </c>
      <c r="E159" s="62" t="s">
        <v>12</v>
      </c>
      <c r="F159" s="54">
        <v>27</v>
      </c>
      <c r="G159" s="56">
        <v>0</v>
      </c>
      <c r="H159" s="56">
        <v>27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64">
        <f>SUM(I159:T159)</f>
        <v>0</v>
      </c>
    </row>
    <row r="160" spans="1:21" s="22" customFormat="1" ht="15" x14ac:dyDescent="0.25">
      <c r="A160" s="243" t="s">
        <v>162</v>
      </c>
      <c r="B160" s="105"/>
      <c r="C160" s="99"/>
      <c r="D160" s="99" t="s">
        <v>31</v>
      </c>
      <c r="E160" s="100" t="s">
        <v>12</v>
      </c>
      <c r="F160" s="99">
        <v>400</v>
      </c>
      <c r="G160" s="247">
        <v>200</v>
      </c>
      <c r="H160" s="247">
        <v>200</v>
      </c>
      <c r="I160" s="103">
        <v>0</v>
      </c>
      <c r="J160" s="102">
        <v>0</v>
      </c>
      <c r="K160" s="102">
        <v>0</v>
      </c>
      <c r="L160" s="102">
        <v>0</v>
      </c>
      <c r="M160" s="102">
        <v>0</v>
      </c>
      <c r="N160" s="102">
        <v>0</v>
      </c>
      <c r="O160" s="102">
        <v>0</v>
      </c>
      <c r="P160" s="102">
        <v>0</v>
      </c>
      <c r="Q160" s="102">
        <v>0</v>
      </c>
      <c r="R160" s="102">
        <v>0</v>
      </c>
      <c r="S160" s="102">
        <v>0</v>
      </c>
      <c r="T160" s="102">
        <v>0</v>
      </c>
      <c r="U160" s="104">
        <f>SUM(I160:T160)</f>
        <v>0</v>
      </c>
    </row>
    <row r="161" spans="1:23" s="22" customFormat="1" ht="15" x14ac:dyDescent="0.25">
      <c r="A161" s="243" t="s">
        <v>163</v>
      </c>
      <c r="B161" s="105"/>
      <c r="C161" s="99"/>
      <c r="D161" s="99" t="s">
        <v>31</v>
      </c>
      <c r="E161" s="100" t="s">
        <v>12</v>
      </c>
      <c r="F161" s="99">
        <v>2400</v>
      </c>
      <c r="G161" s="247">
        <v>600</v>
      </c>
      <c r="H161" s="247">
        <v>600</v>
      </c>
      <c r="I161" s="103">
        <v>0</v>
      </c>
      <c r="J161" s="102">
        <v>0</v>
      </c>
      <c r="K161" s="102">
        <v>0</v>
      </c>
      <c r="L161" s="102">
        <v>0</v>
      </c>
      <c r="M161" s="102">
        <v>0</v>
      </c>
      <c r="N161" s="102">
        <v>0</v>
      </c>
      <c r="O161" s="102">
        <v>0</v>
      </c>
      <c r="P161" s="102">
        <v>0</v>
      </c>
      <c r="Q161" s="102">
        <v>0</v>
      </c>
      <c r="R161" s="102">
        <v>0</v>
      </c>
      <c r="S161" s="102">
        <v>0</v>
      </c>
      <c r="T161" s="102">
        <v>0</v>
      </c>
      <c r="U161" s="104">
        <f t="shared" ref="U161:U167" si="32">SUM(I161:T161)</f>
        <v>0</v>
      </c>
    </row>
    <row r="162" spans="1:23" s="22" customFormat="1" ht="15" x14ac:dyDescent="0.25">
      <c r="A162" s="243" t="s">
        <v>164</v>
      </c>
      <c r="B162" s="105"/>
      <c r="C162" s="99"/>
      <c r="D162" s="99" t="s">
        <v>31</v>
      </c>
      <c r="E162" s="100" t="s">
        <v>12</v>
      </c>
      <c r="F162" s="99">
        <v>1400</v>
      </c>
      <c r="G162" s="247">
        <v>400</v>
      </c>
      <c r="H162" s="247">
        <v>400</v>
      </c>
      <c r="I162" s="103">
        <v>0</v>
      </c>
      <c r="J162" s="102">
        <v>0</v>
      </c>
      <c r="K162" s="102">
        <v>0</v>
      </c>
      <c r="L162" s="102">
        <v>0</v>
      </c>
      <c r="M162" s="102">
        <v>0</v>
      </c>
      <c r="N162" s="102">
        <v>0</v>
      </c>
      <c r="O162" s="102">
        <v>0</v>
      </c>
      <c r="P162" s="102">
        <v>0</v>
      </c>
      <c r="Q162" s="102">
        <v>0</v>
      </c>
      <c r="R162" s="102">
        <v>0</v>
      </c>
      <c r="S162" s="102">
        <v>0</v>
      </c>
      <c r="T162" s="102">
        <v>0</v>
      </c>
      <c r="U162" s="104">
        <f t="shared" si="32"/>
        <v>0</v>
      </c>
    </row>
    <row r="163" spans="1:23" s="41" customFormat="1" ht="15" x14ac:dyDescent="0.25">
      <c r="A163" s="248" t="s">
        <v>165</v>
      </c>
      <c r="B163" s="216"/>
      <c r="C163" s="54" t="s">
        <v>112</v>
      </c>
      <c r="D163" s="54" t="s">
        <v>39</v>
      </c>
      <c r="E163" s="62" t="s">
        <v>12</v>
      </c>
      <c r="F163" s="249">
        <v>267</v>
      </c>
      <c r="G163" s="58">
        <v>267</v>
      </c>
      <c r="H163" s="56">
        <v>267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v>0</v>
      </c>
      <c r="R163" s="58">
        <v>0</v>
      </c>
      <c r="S163" s="58">
        <v>0</v>
      </c>
      <c r="T163" s="58">
        <v>0</v>
      </c>
      <c r="U163" s="64">
        <f t="shared" si="32"/>
        <v>0</v>
      </c>
    </row>
    <row r="164" spans="1:23" s="41" customFormat="1" ht="15" x14ac:dyDescent="0.25">
      <c r="A164" s="248" t="s">
        <v>166</v>
      </c>
      <c r="B164" s="216"/>
      <c r="C164" s="54" t="s">
        <v>112</v>
      </c>
      <c r="D164" s="54" t="s">
        <v>39</v>
      </c>
      <c r="E164" s="62" t="s">
        <v>12</v>
      </c>
      <c r="F164" s="249">
        <v>29</v>
      </c>
      <c r="G164" s="58">
        <v>29</v>
      </c>
      <c r="H164" s="56">
        <v>29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64">
        <f t="shared" si="32"/>
        <v>0</v>
      </c>
    </row>
    <row r="165" spans="1:23" s="41" customFormat="1" ht="15" x14ac:dyDescent="0.25">
      <c r="A165" s="248" t="s">
        <v>167</v>
      </c>
      <c r="B165" s="216"/>
      <c r="C165" s="54"/>
      <c r="D165" s="54" t="s">
        <v>39</v>
      </c>
      <c r="E165" s="62" t="s">
        <v>12</v>
      </c>
      <c r="F165" s="249">
        <v>58</v>
      </c>
      <c r="G165" s="58">
        <v>58</v>
      </c>
      <c r="H165" s="56">
        <v>58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64">
        <f t="shared" si="32"/>
        <v>0</v>
      </c>
    </row>
    <row r="166" spans="1:23" s="22" customFormat="1" ht="15" x14ac:dyDescent="0.25">
      <c r="A166" s="243" t="s">
        <v>168</v>
      </c>
      <c r="B166" s="105" t="s">
        <v>169</v>
      </c>
      <c r="C166" s="99" t="s">
        <v>112</v>
      </c>
      <c r="D166" s="99" t="s">
        <v>124</v>
      </c>
      <c r="E166" s="100" t="s">
        <v>12</v>
      </c>
      <c r="F166" s="250">
        <v>3598</v>
      </c>
      <c r="G166" s="103">
        <v>500</v>
      </c>
      <c r="H166" s="247">
        <v>500</v>
      </c>
      <c r="I166" s="103">
        <v>0</v>
      </c>
      <c r="J166" s="102">
        <v>0</v>
      </c>
      <c r="K166" s="102">
        <v>0</v>
      </c>
      <c r="L166" s="102">
        <v>0</v>
      </c>
      <c r="M166" s="102">
        <v>0</v>
      </c>
      <c r="N166" s="102">
        <v>0</v>
      </c>
      <c r="O166" s="102">
        <v>0</v>
      </c>
      <c r="P166" s="102">
        <v>0</v>
      </c>
      <c r="Q166" s="102">
        <v>0</v>
      </c>
      <c r="R166" s="102">
        <v>0</v>
      </c>
      <c r="S166" s="102">
        <v>0</v>
      </c>
      <c r="T166" s="102">
        <v>0</v>
      </c>
      <c r="U166" s="104">
        <f t="shared" si="32"/>
        <v>0</v>
      </c>
    </row>
    <row r="167" spans="1:23" s="41" customFormat="1" ht="15.75" thickBot="1" x14ac:dyDescent="0.3">
      <c r="A167" s="76" t="s">
        <v>170</v>
      </c>
      <c r="B167" s="133"/>
      <c r="C167" s="134"/>
      <c r="D167" s="134" t="s">
        <v>71</v>
      </c>
      <c r="E167" s="79" t="s">
        <v>12</v>
      </c>
      <c r="F167" s="251">
        <v>157</v>
      </c>
      <c r="G167" s="136">
        <v>0</v>
      </c>
      <c r="H167" s="199">
        <v>157</v>
      </c>
      <c r="I167" s="136">
        <v>0</v>
      </c>
      <c r="J167" s="136">
        <v>0</v>
      </c>
      <c r="K167" s="136">
        <v>0</v>
      </c>
      <c r="L167" s="136">
        <v>0</v>
      </c>
      <c r="M167" s="136">
        <v>0</v>
      </c>
      <c r="N167" s="136">
        <v>0</v>
      </c>
      <c r="O167" s="136">
        <v>0</v>
      </c>
      <c r="P167" s="136">
        <v>0</v>
      </c>
      <c r="Q167" s="136">
        <v>0</v>
      </c>
      <c r="R167" s="136">
        <v>0</v>
      </c>
      <c r="S167" s="136">
        <v>0</v>
      </c>
      <c r="T167" s="136">
        <v>0</v>
      </c>
      <c r="U167" s="81">
        <f t="shared" si="32"/>
        <v>0</v>
      </c>
    </row>
    <row r="168" spans="1:23" s="22" customFormat="1" ht="15" thickBot="1" x14ac:dyDescent="0.25">
      <c r="A168" s="83" t="s">
        <v>8</v>
      </c>
      <c r="B168" s="84" t="s">
        <v>8</v>
      </c>
      <c r="C168" s="84" t="s">
        <v>8</v>
      </c>
      <c r="D168" s="84" t="s">
        <v>8</v>
      </c>
      <c r="E168" s="84" t="s">
        <v>8</v>
      </c>
      <c r="F168" s="86" t="s">
        <v>8</v>
      </c>
      <c r="G168" s="26"/>
      <c r="H168" s="263"/>
      <c r="I168" s="27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</row>
    <row r="169" spans="1:23" s="22" customFormat="1" ht="15.75" thickBot="1" x14ac:dyDescent="0.3">
      <c r="A169" s="252" t="s">
        <v>171</v>
      </c>
      <c r="B169" s="252"/>
      <c r="C169" s="253"/>
      <c r="D169" s="254" t="s">
        <v>8</v>
      </c>
      <c r="E169" s="255"/>
      <c r="F169" s="256">
        <f t="shared" ref="F169:U169" si="33">F151+F120+F107+F84+F77+F58+F37+F25+F6</f>
        <v>438498.502125</v>
      </c>
      <c r="G169" s="257">
        <f t="shared" si="33"/>
        <v>37565</v>
      </c>
      <c r="H169" s="257">
        <f t="shared" si="33"/>
        <v>42858</v>
      </c>
      <c r="I169" s="257">
        <f t="shared" si="33"/>
        <v>1688</v>
      </c>
      <c r="J169" s="257">
        <f t="shared" si="33"/>
        <v>3932</v>
      </c>
      <c r="K169" s="257">
        <f t="shared" si="33"/>
        <v>1260</v>
      </c>
      <c r="L169" s="257">
        <f t="shared" si="33"/>
        <v>2108</v>
      </c>
      <c r="M169" s="257">
        <f t="shared" si="33"/>
        <v>1238</v>
      </c>
      <c r="N169" s="257">
        <f t="shared" si="33"/>
        <v>2123</v>
      </c>
      <c r="O169" s="257">
        <f t="shared" si="33"/>
        <v>1282</v>
      </c>
      <c r="P169" s="257">
        <f t="shared" si="33"/>
        <v>905</v>
      </c>
      <c r="Q169" s="257">
        <f t="shared" si="33"/>
        <v>3817</v>
      </c>
      <c r="R169" s="257">
        <f t="shared" si="33"/>
        <v>2338</v>
      </c>
      <c r="S169" s="257">
        <f t="shared" si="33"/>
        <v>1568</v>
      </c>
      <c r="T169" s="257">
        <f t="shared" si="33"/>
        <v>3014</v>
      </c>
      <c r="U169" s="257">
        <f t="shared" si="33"/>
        <v>25273</v>
      </c>
      <c r="V169" s="35"/>
      <c r="W169" s="35"/>
    </row>
    <row r="170" spans="1:23" x14ac:dyDescent="0.2">
      <c r="A170" s="16" t="s">
        <v>173</v>
      </c>
      <c r="F170" s="1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1:23" x14ac:dyDescent="0.2">
      <c r="A171" s="17" t="s">
        <v>174</v>
      </c>
      <c r="F171" s="4"/>
      <c r="G171" s="13"/>
      <c r="H171" s="274"/>
      <c r="I171" s="19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3" x14ac:dyDescent="0.2">
      <c r="F172" s="1"/>
    </row>
    <row r="173" spans="1:23" x14ac:dyDescent="0.2">
      <c r="F173" s="1"/>
    </row>
    <row r="174" spans="1:23" ht="15.75" thickBot="1" x14ac:dyDescent="0.3">
      <c r="A174" s="277" t="s">
        <v>180</v>
      </c>
      <c r="F174" s="1"/>
      <c r="U174" s="13">
        <f>+U169-H169</f>
        <v>-17585</v>
      </c>
    </row>
    <row r="175" spans="1:23" ht="26.25" thickBot="1" x14ac:dyDescent="0.25">
      <c r="A175" s="7" t="s">
        <v>175</v>
      </c>
      <c r="B175" s="20" t="s">
        <v>178</v>
      </c>
      <c r="C175" s="20" t="s">
        <v>179</v>
      </c>
      <c r="F175" s="1"/>
      <c r="U175" s="13"/>
    </row>
    <row r="176" spans="1:23" ht="15.75" thickBot="1" x14ac:dyDescent="0.3">
      <c r="A176" s="9" t="s">
        <v>9</v>
      </c>
      <c r="B176" s="10">
        <f>H6</f>
        <v>3434</v>
      </c>
      <c r="C176" s="10">
        <f>U6</f>
        <v>4131</v>
      </c>
      <c r="D176" s="3"/>
      <c r="F176" s="1"/>
    </row>
    <row r="177" spans="1:6" ht="15.75" thickBot="1" x14ac:dyDescent="0.3">
      <c r="A177" s="9" t="s">
        <v>32</v>
      </c>
      <c r="B177" s="11">
        <f>H25</f>
        <v>566</v>
      </c>
      <c r="C177" s="11">
        <f>U25</f>
        <v>0</v>
      </c>
      <c r="D177" s="3"/>
      <c r="E177" s="4"/>
    </row>
    <row r="178" spans="1:6" ht="15.75" thickBot="1" x14ac:dyDescent="0.3">
      <c r="A178" s="9" t="s">
        <v>46</v>
      </c>
      <c r="B178" s="10">
        <f>H37</f>
        <v>8915</v>
      </c>
      <c r="C178" s="10">
        <f>U37</f>
        <v>5495</v>
      </c>
      <c r="D178" s="3"/>
      <c r="E178" s="4"/>
      <c r="F178" s="13"/>
    </row>
    <row r="179" spans="1:6" ht="15.75" thickBot="1" x14ac:dyDescent="0.3">
      <c r="A179" s="9" t="s">
        <v>74</v>
      </c>
      <c r="B179" s="11">
        <f>H58</f>
        <v>12919</v>
      </c>
      <c r="C179" s="11">
        <f>U58</f>
        <v>4760</v>
      </c>
      <c r="D179" s="3"/>
      <c r="E179" s="4"/>
      <c r="F179" s="13"/>
    </row>
    <row r="180" spans="1:6" ht="15.75" thickBot="1" x14ac:dyDescent="0.3">
      <c r="A180" s="9" t="s">
        <v>93</v>
      </c>
      <c r="B180" s="10">
        <f>H77</f>
        <v>2300</v>
      </c>
      <c r="C180" s="10">
        <f>U77</f>
        <v>2981</v>
      </c>
      <c r="D180" s="3"/>
    </row>
    <row r="181" spans="1:6" ht="15.75" thickBot="1" x14ac:dyDescent="0.3">
      <c r="A181" s="9" t="s">
        <v>96</v>
      </c>
      <c r="B181" s="11">
        <f>H84</f>
        <v>3460</v>
      </c>
      <c r="C181" s="11">
        <f>U84</f>
        <v>2188</v>
      </c>
      <c r="D181" s="3"/>
    </row>
    <row r="182" spans="1:6" ht="15.75" thickBot="1" x14ac:dyDescent="0.3">
      <c r="A182" s="9" t="s">
        <v>119</v>
      </c>
      <c r="B182" s="10">
        <f>H107</f>
        <v>2733</v>
      </c>
      <c r="C182" s="10">
        <f>U107</f>
        <v>2281</v>
      </c>
      <c r="D182" s="3"/>
    </row>
    <row r="183" spans="1:6" ht="15.75" thickBot="1" x14ac:dyDescent="0.3">
      <c r="A183" s="9" t="s">
        <v>129</v>
      </c>
      <c r="B183" s="11">
        <f>H120</f>
        <v>5000</v>
      </c>
      <c r="C183" s="11">
        <f>U120</f>
        <v>2922</v>
      </c>
      <c r="D183" s="3"/>
    </row>
    <row r="184" spans="1:6" ht="15.75" thickBot="1" x14ac:dyDescent="0.3">
      <c r="A184" s="9" t="s">
        <v>155</v>
      </c>
      <c r="B184" s="10">
        <f>H151</f>
        <v>3531</v>
      </c>
      <c r="C184" s="10">
        <f>U151</f>
        <v>515</v>
      </c>
      <c r="D184" s="3"/>
    </row>
    <row r="185" spans="1:6" ht="15.75" thickBot="1" x14ac:dyDescent="0.3">
      <c r="A185" s="14" t="s">
        <v>172</v>
      </c>
      <c r="B185" s="15">
        <f>SUM(B176:B184)</f>
        <v>42858</v>
      </c>
      <c r="C185" s="15">
        <f>SUM(C176:C184)</f>
        <v>25273</v>
      </c>
      <c r="D185" s="3"/>
    </row>
    <row r="186" spans="1:6" x14ac:dyDescent="0.2">
      <c r="B186" s="8"/>
      <c r="C186" s="8"/>
    </row>
    <row r="187" spans="1:6" x14ac:dyDescent="0.2">
      <c r="B187" s="8"/>
      <c r="C187" s="8"/>
    </row>
    <row r="188" spans="1:6" x14ac:dyDescent="0.2">
      <c r="B188" s="8"/>
      <c r="C188" s="8"/>
    </row>
    <row r="189" spans="1:6" x14ac:dyDescent="0.2">
      <c r="B189" s="8"/>
      <c r="C189" s="8"/>
    </row>
    <row r="190" spans="1:6" x14ac:dyDescent="0.2">
      <c r="B190" s="8"/>
      <c r="C190" s="8"/>
    </row>
    <row r="191" spans="1:6" x14ac:dyDescent="0.2">
      <c r="B191" s="8"/>
      <c r="C191" s="8"/>
    </row>
    <row r="192" spans="1:6" x14ac:dyDescent="0.2">
      <c r="B192" s="8"/>
      <c r="C192" s="8"/>
    </row>
    <row r="193" spans="2:3" x14ac:dyDescent="0.2">
      <c r="B193" s="8"/>
      <c r="C193" s="8"/>
    </row>
  </sheetData>
  <autoFilter ref="A4:U171"/>
  <mergeCells count="2">
    <mergeCell ref="A1:U1"/>
    <mergeCell ref="A3:U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dette</dc:creator>
  <cp:lastModifiedBy>dette</cp:lastModifiedBy>
  <dcterms:created xsi:type="dcterms:W3CDTF">2022-02-17T12:26:57Z</dcterms:created>
  <dcterms:modified xsi:type="dcterms:W3CDTF">2022-02-19T09:40:03Z</dcterms:modified>
</cp:coreProperties>
</file>