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filterPrivacy="1" defaultThemeVersion="124226"/>
  <xr:revisionPtr revIDLastSave="0" documentId="13_ncr:1_{119534D4-B339-4C58-91E5-EC16C6D79B74}" xr6:coauthVersionLast="47" xr6:coauthVersionMax="47" xr10:uidLastSave="{00000000-0000-0000-0000-000000000000}"/>
  <bookViews>
    <workbookView xWindow="-120" yWindow="-120" windowWidth="19575" windowHeight="15720" xr2:uid="{00000000-000D-0000-FFFF-FFFF00000000}"/>
  </bookViews>
  <sheets>
    <sheet name="Janvier 23 " sheetId="4" r:id="rId1"/>
    <sheet name="Février 23 " sheetId="5" r:id="rId2"/>
    <sheet name="Mars 23" sheetId="8" r:id="rId3"/>
    <sheet name="Avril 23" sheetId="10" r:id="rId4"/>
    <sheet name="Mai 23" sheetId="12" r:id="rId5"/>
    <sheet name="Juin 23 " sheetId="14" r:id="rId6"/>
    <sheet name="Juillet 23" sheetId="16" r:id="rId7"/>
    <sheet name="Août 23" sheetId="19" r:id="rId8"/>
    <sheet name="Septembre 23" sheetId="21" r:id="rId9"/>
    <sheet name="Octobre 23 " sheetId="23" r:id="rId10"/>
    <sheet name="Novembre 23" sheetId="25" r:id="rId11"/>
    <sheet name="Décembre 23" sheetId="2" r:id="rId12"/>
    <sheet name="TOFE JANV23" sheetId="6" r:id="rId13"/>
    <sheet name="TOFE Fev 23" sheetId="7" r:id="rId14"/>
    <sheet name="TOFE Mars 23" sheetId="9" r:id="rId15"/>
    <sheet name="TOFE Avril 23" sheetId="11" r:id="rId16"/>
    <sheet name="TOFE MAI 23" sheetId="13" r:id="rId17"/>
    <sheet name="TOFE JUIN 23 " sheetId="15" r:id="rId18"/>
    <sheet name="TOFE JUILLET 23" sheetId="17" r:id="rId19"/>
    <sheet name="TOFE AOÜT 23" sheetId="20" r:id="rId20"/>
    <sheet name="TOFE Septembre 23" sheetId="22" r:id="rId21"/>
    <sheet name="TOFE Octobre 23" sheetId="24" r:id="rId22"/>
    <sheet name="TOFE Novembre 23 " sheetId="26" r:id="rId23"/>
    <sheet name="TOFE Décembre 23" sheetId="3" r:id="rId24"/>
    <sheet name="Feuil1" sheetId="18" r:id="rId25"/>
  </sheets>
  <definedNames>
    <definedName name="_xlnm._FilterDatabase" localSheetId="7" hidden="1">'Août 23'!$A$9:$N$209</definedName>
    <definedName name="_xlnm._FilterDatabase" localSheetId="3" hidden="1">'Avril 23'!$A$9:$M$200</definedName>
    <definedName name="_xlnm._FilterDatabase" localSheetId="11" hidden="1">'Décembre 23'!$A$9:$N$210</definedName>
    <definedName name="_xlnm._FilterDatabase" localSheetId="1" hidden="1">'Février 23 '!$A$9:$M$200</definedName>
    <definedName name="_xlnm._FilterDatabase" localSheetId="0" hidden="1">'Janvier 23 '!$A$9:$M$200</definedName>
    <definedName name="_xlnm._FilterDatabase" localSheetId="6" hidden="1">'Juillet 23'!$A$9:$N$209</definedName>
    <definedName name="_xlnm._FilterDatabase" localSheetId="5" hidden="1">'Juin 23 '!$A$9:$M$200</definedName>
    <definedName name="_xlnm._FilterDatabase" localSheetId="4" hidden="1">'Mai 23'!$A$9:$M$200</definedName>
    <definedName name="_xlnm._FilterDatabase" localSheetId="2" hidden="1">'Mars 23'!$A$9:$M$200</definedName>
    <definedName name="_xlnm._FilterDatabase" localSheetId="10" hidden="1">'Novembre 23'!$A$9:$N$210</definedName>
    <definedName name="_xlnm._FilterDatabase" localSheetId="9" hidden="1">'Octobre 23 '!$A$9:$N$210</definedName>
    <definedName name="_xlnm._FilterDatabase" localSheetId="8" hidden="1">'Septembre 23'!$A$9:$N$210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3" l="1"/>
  <c r="B14" i="3"/>
  <c r="B20" i="3" l="1"/>
  <c r="B23" i="3" l="1"/>
  <c r="B23" i="26"/>
  <c r="B26" i="26" s="1"/>
  <c r="B20" i="26"/>
  <c r="B19" i="26"/>
  <c r="B14" i="26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18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48" i="2"/>
  <c r="Z134" i="2"/>
  <c r="Z135" i="2"/>
  <c r="Z136" i="2"/>
  <c r="Z137" i="2"/>
  <c r="Z138" i="2"/>
  <c r="Z139" i="2"/>
  <c r="Z140" i="2"/>
  <c r="Z141" i="2"/>
  <c r="Z142" i="2"/>
  <c r="Z143" i="2"/>
  <c r="Z144" i="2"/>
  <c r="Z133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06" i="2"/>
  <c r="Z96" i="2"/>
  <c r="Z97" i="2"/>
  <c r="Z98" i="2"/>
  <c r="Z99" i="2"/>
  <c r="Z100" i="2"/>
  <c r="Z101" i="2"/>
  <c r="Z102" i="2"/>
  <c r="Z95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71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45" i="2"/>
  <c r="Z35" i="2"/>
  <c r="Z36" i="2"/>
  <c r="Z37" i="2"/>
  <c r="Z38" i="2"/>
  <c r="Z39" i="2"/>
  <c r="Z40" i="2"/>
  <c r="Z41" i="2"/>
  <c r="Z34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10" i="2"/>
  <c r="Y186" i="2"/>
  <c r="Y146" i="2"/>
  <c r="Y131" i="2"/>
  <c r="Y104" i="2"/>
  <c r="Y93" i="2"/>
  <c r="Y69" i="2"/>
  <c r="Y43" i="2"/>
  <c r="Y32" i="2"/>
  <c r="Y8" i="2"/>
  <c r="Y210" i="2" l="1"/>
  <c r="Y208" i="25"/>
  <c r="E208" i="25"/>
  <c r="Y207" i="25"/>
  <c r="Y206" i="25"/>
  <c r="E206" i="25"/>
  <c r="Y205" i="25"/>
  <c r="Y204" i="25"/>
  <c r="Y203" i="25"/>
  <c r="Y202" i="25"/>
  <c r="Y201" i="25"/>
  <c r="Y200" i="25"/>
  <c r="Y199" i="25"/>
  <c r="Y198" i="25"/>
  <c r="Y197" i="25"/>
  <c r="Y196" i="25"/>
  <c r="Y195" i="25"/>
  <c r="Y194" i="25"/>
  <c r="E194" i="25"/>
  <c r="E186" i="25" s="1"/>
  <c r="Y193" i="25"/>
  <c r="Y192" i="25"/>
  <c r="Y191" i="25"/>
  <c r="Y190" i="25"/>
  <c r="Y189" i="25"/>
  <c r="Y188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Y184" i="25"/>
  <c r="Y183" i="25"/>
  <c r="Y182" i="25"/>
  <c r="Y181" i="25"/>
  <c r="Y180" i="25"/>
  <c r="Y179" i="25"/>
  <c r="Y178" i="25"/>
  <c r="Y177" i="25"/>
  <c r="Y176" i="25"/>
  <c r="Y175" i="25"/>
  <c r="Y174" i="25"/>
  <c r="Y173" i="25"/>
  <c r="Y172" i="25"/>
  <c r="Y171" i="25"/>
  <c r="Y170" i="25"/>
  <c r="Y169" i="25"/>
  <c r="Y168" i="25"/>
  <c r="Y167" i="25"/>
  <c r="Y166" i="25"/>
  <c r="Y165" i="25"/>
  <c r="Y164" i="25"/>
  <c r="Y163" i="25"/>
  <c r="Y162" i="25"/>
  <c r="Y161" i="25"/>
  <c r="Y160" i="25"/>
  <c r="Y159" i="25"/>
  <c r="Y158" i="25"/>
  <c r="Y157" i="25"/>
  <c r="Y156" i="25"/>
  <c r="Y155" i="25"/>
  <c r="Y154" i="25"/>
  <c r="Y153" i="25"/>
  <c r="Y152" i="25"/>
  <c r="Y151" i="25"/>
  <c r="Y150" i="25"/>
  <c r="Y149" i="25"/>
  <c r="Y148" i="25"/>
  <c r="X146" i="25"/>
  <c r="W146" i="25"/>
  <c r="V146" i="25"/>
  <c r="U146" i="25"/>
  <c r="T146" i="25"/>
  <c r="S146" i="25"/>
  <c r="R146" i="25"/>
  <c r="Q146" i="25"/>
  <c r="P146" i="25"/>
  <c r="O146" i="25"/>
  <c r="N146" i="25"/>
  <c r="L146" i="25"/>
  <c r="K146" i="25"/>
  <c r="J146" i="25"/>
  <c r="I146" i="25"/>
  <c r="H146" i="25"/>
  <c r="G146" i="25"/>
  <c r="F146" i="25"/>
  <c r="E146" i="25"/>
  <c r="Y144" i="25"/>
  <c r="Y143" i="25"/>
  <c r="Y142" i="25"/>
  <c r="Y141" i="25"/>
  <c r="Y140" i="25"/>
  <c r="E140" i="25"/>
  <c r="E131" i="25" s="1"/>
  <c r="Y139" i="25"/>
  <c r="Y138" i="25"/>
  <c r="Y137" i="25"/>
  <c r="G137" i="25"/>
  <c r="G131" i="25" s="1"/>
  <c r="Y136" i="25"/>
  <c r="E136" i="25"/>
  <c r="Y135" i="25"/>
  <c r="Y134" i="25"/>
  <c r="Y133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F131" i="25"/>
  <c r="Y129" i="25"/>
  <c r="Y128" i="25"/>
  <c r="Y127" i="25"/>
  <c r="Y126" i="25"/>
  <c r="Y125" i="25"/>
  <c r="Y124" i="25"/>
  <c r="Y123" i="25"/>
  <c r="Y122" i="25"/>
  <c r="Y121" i="25"/>
  <c r="Y120" i="25"/>
  <c r="E120" i="25"/>
  <c r="E104" i="25" s="1"/>
  <c r="Y119" i="25"/>
  <c r="Y118" i="25"/>
  <c r="Y117" i="25"/>
  <c r="Y116" i="25"/>
  <c r="Y115" i="25"/>
  <c r="Y114" i="25"/>
  <c r="Y113" i="25"/>
  <c r="Y112" i="25"/>
  <c r="Y111" i="25"/>
  <c r="Y110" i="25"/>
  <c r="Y109" i="25"/>
  <c r="Y108" i="25"/>
  <c r="Y107" i="25"/>
  <c r="Y106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Y102" i="25"/>
  <c r="Y101" i="25"/>
  <c r="Y100" i="25"/>
  <c r="G100" i="25"/>
  <c r="G93" i="25" s="1"/>
  <c r="Y99" i="25"/>
  <c r="Y98" i="25"/>
  <c r="Y97" i="25"/>
  <c r="Y96" i="25"/>
  <c r="Y95" i="25"/>
  <c r="X93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F93" i="25"/>
  <c r="E93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Y67" i="25"/>
  <c r="Y66" i="25"/>
  <c r="Y65" i="25"/>
  <c r="Y64" i="25"/>
  <c r="Y63" i="25"/>
  <c r="Y62" i="25"/>
  <c r="Y61" i="25"/>
  <c r="Y60" i="25"/>
  <c r="Y59" i="25"/>
  <c r="Y58" i="25"/>
  <c r="Y57" i="25"/>
  <c r="E57" i="25"/>
  <c r="Y56" i="25"/>
  <c r="E56" i="25"/>
  <c r="Y55" i="25"/>
  <c r="Y54" i="25"/>
  <c r="Y53" i="25"/>
  <c r="Y52" i="25"/>
  <c r="Y51" i="25"/>
  <c r="Y50" i="25"/>
  <c r="Y49" i="25"/>
  <c r="Y48" i="25"/>
  <c r="Y47" i="25"/>
  <c r="Y46" i="25"/>
  <c r="Y45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Y41" i="25"/>
  <c r="Y40" i="25"/>
  <c r="Y39" i="25"/>
  <c r="Y38" i="25"/>
  <c r="Y37" i="25"/>
  <c r="Y36" i="25"/>
  <c r="Y35" i="25"/>
  <c r="Y34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E19" i="25"/>
  <c r="E8" i="25" s="1"/>
  <c r="Y18" i="25"/>
  <c r="Y17" i="25"/>
  <c r="E17" i="25"/>
  <c r="Y16" i="25"/>
  <c r="Y15" i="25"/>
  <c r="Y14" i="25"/>
  <c r="Y13" i="25"/>
  <c r="Y12" i="25"/>
  <c r="Y11" i="25"/>
  <c r="Y10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Y186" i="25" l="1"/>
  <c r="Y69" i="25"/>
  <c r="Y43" i="25"/>
  <c r="Y8" i="25"/>
  <c r="Y32" i="25"/>
  <c r="E43" i="25"/>
  <c r="Y104" i="25"/>
  <c r="M210" i="25"/>
  <c r="Y93" i="25"/>
  <c r="Y131" i="25"/>
  <c r="Y146" i="25"/>
  <c r="H210" i="25"/>
  <c r="P210" i="25"/>
  <c r="X210" i="25"/>
  <c r="I210" i="25"/>
  <c r="Q210" i="25"/>
  <c r="S210" i="25"/>
  <c r="J210" i="25"/>
  <c r="R210" i="25"/>
  <c r="K210" i="25"/>
  <c r="L210" i="25"/>
  <c r="T210" i="25"/>
  <c r="U210" i="25"/>
  <c r="O210" i="25"/>
  <c r="W210" i="25"/>
  <c r="F210" i="25"/>
  <c r="N210" i="25"/>
  <c r="V210" i="25"/>
  <c r="G210" i="25"/>
  <c r="E210" i="25"/>
  <c r="Y210" i="25" l="1"/>
  <c r="B23" i="24" l="1"/>
  <c r="B20" i="24"/>
  <c r="B19" i="24"/>
  <c r="B14" i="24"/>
  <c r="X186" i="2"/>
  <c r="X146" i="2"/>
  <c r="X131" i="2"/>
  <c r="X104" i="2"/>
  <c r="X93" i="2"/>
  <c r="X69" i="2"/>
  <c r="X43" i="2"/>
  <c r="X32" i="2"/>
  <c r="X8" i="2"/>
  <c r="X208" i="23"/>
  <c r="E208" i="23"/>
  <c r="X207" i="23"/>
  <c r="X206" i="23"/>
  <c r="E206" i="23"/>
  <c r="X205" i="23"/>
  <c r="X204" i="23"/>
  <c r="X203" i="23"/>
  <c r="X202" i="23"/>
  <c r="X201" i="23"/>
  <c r="X200" i="23"/>
  <c r="X199" i="23"/>
  <c r="X198" i="23"/>
  <c r="X197" i="23"/>
  <c r="X196" i="23"/>
  <c r="X195" i="23"/>
  <c r="X194" i="23"/>
  <c r="E194" i="23"/>
  <c r="E186" i="23" s="1"/>
  <c r="X193" i="23"/>
  <c r="X192" i="23"/>
  <c r="X191" i="23"/>
  <c r="X190" i="23"/>
  <c r="X189" i="23"/>
  <c r="X188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X184" i="23"/>
  <c r="X183" i="23"/>
  <c r="X182" i="23"/>
  <c r="X181" i="23"/>
  <c r="X180" i="23"/>
  <c r="X179" i="23"/>
  <c r="X178" i="23"/>
  <c r="X177" i="23"/>
  <c r="X176" i="23"/>
  <c r="X175" i="23"/>
  <c r="X174" i="23"/>
  <c r="X173" i="23"/>
  <c r="X172" i="23"/>
  <c r="X171" i="23"/>
  <c r="X170" i="23"/>
  <c r="X169" i="23"/>
  <c r="X168" i="23"/>
  <c r="X167" i="23"/>
  <c r="X166" i="23"/>
  <c r="X165" i="23"/>
  <c r="X164" i="23"/>
  <c r="X163" i="23"/>
  <c r="X162" i="23"/>
  <c r="X161" i="23"/>
  <c r="X160" i="23"/>
  <c r="X159" i="23"/>
  <c r="X158" i="23"/>
  <c r="X157" i="23"/>
  <c r="X156" i="23"/>
  <c r="X155" i="23"/>
  <c r="X154" i="23"/>
  <c r="X153" i="23"/>
  <c r="X152" i="23"/>
  <c r="X151" i="23"/>
  <c r="X150" i="23"/>
  <c r="X149" i="23"/>
  <c r="X146" i="23" s="1"/>
  <c r="X148" i="23"/>
  <c r="W146" i="23"/>
  <c r="V146" i="23"/>
  <c r="U146" i="23"/>
  <c r="T146" i="23"/>
  <c r="S146" i="23"/>
  <c r="R146" i="23"/>
  <c r="Q146" i="23"/>
  <c r="P146" i="23"/>
  <c r="O146" i="23"/>
  <c r="N146" i="23"/>
  <c r="L146" i="23"/>
  <c r="K146" i="23"/>
  <c r="J146" i="23"/>
  <c r="I146" i="23"/>
  <c r="H146" i="23"/>
  <c r="G146" i="23"/>
  <c r="F146" i="23"/>
  <c r="E146" i="23"/>
  <c r="X144" i="23"/>
  <c r="X143" i="23"/>
  <c r="X142" i="23"/>
  <c r="X141" i="23"/>
  <c r="X140" i="23"/>
  <c r="E140" i="23"/>
  <c r="X139" i="23"/>
  <c r="X138" i="23"/>
  <c r="X137" i="23"/>
  <c r="G137" i="23"/>
  <c r="X136" i="23"/>
  <c r="E136" i="23"/>
  <c r="E131" i="23" s="1"/>
  <c r="X135" i="23"/>
  <c r="X134" i="23"/>
  <c r="X133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H210" i="23" s="1"/>
  <c r="G131" i="23"/>
  <c r="F131" i="23"/>
  <c r="X129" i="23"/>
  <c r="X128" i="23"/>
  <c r="X127" i="23"/>
  <c r="X126" i="23"/>
  <c r="X125" i="23"/>
  <c r="X124" i="23"/>
  <c r="X123" i="23"/>
  <c r="X122" i="23"/>
  <c r="X121" i="23"/>
  <c r="X120" i="23"/>
  <c r="E120" i="23"/>
  <c r="E104" i="23" s="1"/>
  <c r="X119" i="23"/>
  <c r="X118" i="23"/>
  <c r="X117" i="23"/>
  <c r="X116" i="23"/>
  <c r="X115" i="23"/>
  <c r="X114" i="23"/>
  <c r="X113" i="23"/>
  <c r="X112" i="23"/>
  <c r="X111" i="23"/>
  <c r="X110" i="23"/>
  <c r="X109" i="23"/>
  <c r="X108" i="23"/>
  <c r="X107" i="23"/>
  <c r="X106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X102" i="23"/>
  <c r="X101" i="23"/>
  <c r="X100" i="23"/>
  <c r="G100" i="23"/>
  <c r="G93" i="23" s="1"/>
  <c r="X99" i="23"/>
  <c r="X98" i="23"/>
  <c r="X97" i="23"/>
  <c r="X96" i="23"/>
  <c r="X95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F93" i="23"/>
  <c r="E93" i="23"/>
  <c r="X91" i="23"/>
  <c r="X90" i="23"/>
  <c r="X89" i="23"/>
  <c r="X88" i="23"/>
  <c r="X87" i="23"/>
  <c r="X86" i="23"/>
  <c r="X85" i="23"/>
  <c r="X84" i="23"/>
  <c r="X83" i="23"/>
  <c r="X82" i="23"/>
  <c r="X81" i="23"/>
  <c r="X80" i="23"/>
  <c r="X79" i="23"/>
  <c r="X78" i="23"/>
  <c r="X77" i="23"/>
  <c r="X76" i="23"/>
  <c r="X75" i="23"/>
  <c r="X74" i="23"/>
  <c r="X73" i="23"/>
  <c r="X72" i="23"/>
  <c r="X71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X67" i="23"/>
  <c r="X66" i="23"/>
  <c r="X65" i="23"/>
  <c r="X64" i="23"/>
  <c r="X63" i="23"/>
  <c r="X62" i="23"/>
  <c r="X61" i="23"/>
  <c r="X60" i="23"/>
  <c r="X59" i="23"/>
  <c r="X58" i="23"/>
  <c r="X57" i="23"/>
  <c r="E57" i="23"/>
  <c r="X56" i="23"/>
  <c r="E56" i="23"/>
  <c r="X55" i="23"/>
  <c r="X54" i="23"/>
  <c r="X53" i="23"/>
  <c r="X52" i="23"/>
  <c r="X51" i="23"/>
  <c r="X50" i="23"/>
  <c r="X49" i="23"/>
  <c r="X48" i="23"/>
  <c r="X47" i="23"/>
  <c r="X46" i="23"/>
  <c r="X45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X41" i="23"/>
  <c r="X40" i="23"/>
  <c r="X39" i="23"/>
  <c r="X38" i="23"/>
  <c r="X37" i="23"/>
  <c r="X36" i="23"/>
  <c r="X35" i="23"/>
  <c r="X34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X30" i="23"/>
  <c r="X29" i="23"/>
  <c r="X28" i="23"/>
  <c r="X27" i="23"/>
  <c r="X26" i="23"/>
  <c r="X25" i="23"/>
  <c r="X24" i="23"/>
  <c r="X23" i="23"/>
  <c r="X22" i="23"/>
  <c r="X21" i="23"/>
  <c r="X20" i="23"/>
  <c r="X19" i="23"/>
  <c r="E19" i="23"/>
  <c r="X18" i="23"/>
  <c r="X17" i="23"/>
  <c r="E17" i="23"/>
  <c r="X16" i="23"/>
  <c r="X15" i="23"/>
  <c r="X14" i="23"/>
  <c r="X13" i="23"/>
  <c r="X12" i="23"/>
  <c r="X11" i="23"/>
  <c r="X10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43" i="23" l="1"/>
  <c r="X93" i="23"/>
  <c r="X131" i="23"/>
  <c r="P210" i="23"/>
  <c r="G210" i="23"/>
  <c r="O210" i="23"/>
  <c r="W210" i="23"/>
  <c r="X8" i="23"/>
  <c r="X186" i="23"/>
  <c r="J210" i="23"/>
  <c r="X43" i="23"/>
  <c r="K210" i="23"/>
  <c r="S210" i="23"/>
  <c r="X104" i="23"/>
  <c r="I210" i="23"/>
  <c r="X69" i="23"/>
  <c r="X210" i="23" s="1"/>
  <c r="L210" i="23"/>
  <c r="T210" i="23"/>
  <c r="B26" i="24"/>
  <c r="F210" i="23"/>
  <c r="Q210" i="23"/>
  <c r="E8" i="23"/>
  <c r="R210" i="23"/>
  <c r="X32" i="23"/>
  <c r="N210" i="23"/>
  <c r="V210" i="23"/>
  <c r="M210" i="23"/>
  <c r="U210" i="23"/>
  <c r="X210" i="2"/>
  <c r="E210" i="23"/>
  <c r="B23" i="22" l="1"/>
  <c r="B20" i="22"/>
  <c r="B19" i="22"/>
  <c r="B14" i="22"/>
  <c r="B26" i="22" l="1"/>
  <c r="W186" i="2"/>
  <c r="W146" i="2"/>
  <c r="W131" i="2"/>
  <c r="W104" i="2"/>
  <c r="W93" i="2"/>
  <c r="W69" i="2"/>
  <c r="W43" i="2"/>
  <c r="W32" i="2"/>
  <c r="W8" i="2"/>
  <c r="W208" i="21"/>
  <c r="E208" i="21"/>
  <c r="W207" i="21"/>
  <c r="W206" i="21"/>
  <c r="E206" i="21"/>
  <c r="E186" i="21" s="1"/>
  <c r="E210" i="21" s="1"/>
  <c r="W205" i="21"/>
  <c r="W204" i="21"/>
  <c r="W203" i="21"/>
  <c r="W202" i="21"/>
  <c r="W201" i="21"/>
  <c r="W200" i="21"/>
  <c r="W199" i="21"/>
  <c r="W198" i="21"/>
  <c r="W197" i="21"/>
  <c r="W196" i="21"/>
  <c r="W195" i="21"/>
  <c r="W194" i="21"/>
  <c r="E194" i="21"/>
  <c r="W193" i="21"/>
  <c r="W192" i="21"/>
  <c r="W191" i="21"/>
  <c r="W190" i="21"/>
  <c r="W189" i="21"/>
  <c r="W188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W184" i="21"/>
  <c r="W183" i="21"/>
  <c r="W182" i="21"/>
  <c r="W181" i="21"/>
  <c r="W180" i="21"/>
  <c r="W179" i="21"/>
  <c r="W178" i="21"/>
  <c r="W177" i="21"/>
  <c r="W176" i="21"/>
  <c r="W175" i="21"/>
  <c r="W174" i="21"/>
  <c r="W173" i="21"/>
  <c r="W172" i="21"/>
  <c r="W171" i="21"/>
  <c r="W170" i="21"/>
  <c r="W169" i="21"/>
  <c r="W168" i="21"/>
  <c r="W167" i="21"/>
  <c r="W166" i="21"/>
  <c r="W165" i="21"/>
  <c r="W164" i="21"/>
  <c r="W163" i="21"/>
  <c r="W162" i="21"/>
  <c r="W161" i="21"/>
  <c r="W160" i="21"/>
  <c r="W159" i="21"/>
  <c r="W158" i="21"/>
  <c r="W157" i="21"/>
  <c r="W156" i="21"/>
  <c r="W155" i="21"/>
  <c r="W154" i="21"/>
  <c r="W153" i="21"/>
  <c r="W152" i="21"/>
  <c r="W151" i="21"/>
  <c r="W150" i="21"/>
  <c r="W149" i="21"/>
  <c r="W148" i="21"/>
  <c r="V146" i="21"/>
  <c r="U146" i="21"/>
  <c r="T146" i="21"/>
  <c r="S146" i="21"/>
  <c r="R146" i="21"/>
  <c r="Q146" i="21"/>
  <c r="P146" i="21"/>
  <c r="O146" i="21"/>
  <c r="N146" i="21"/>
  <c r="L146" i="21"/>
  <c r="K146" i="21"/>
  <c r="J146" i="21"/>
  <c r="I146" i="21"/>
  <c r="H146" i="21"/>
  <c r="G146" i="21"/>
  <c r="F146" i="21"/>
  <c r="E146" i="21"/>
  <c r="W144" i="21"/>
  <c r="W143" i="21"/>
  <c r="W142" i="21"/>
  <c r="W141" i="21"/>
  <c r="W140" i="21"/>
  <c r="E140" i="21"/>
  <c r="E131" i="21" s="1"/>
  <c r="W139" i="21"/>
  <c r="W138" i="21"/>
  <c r="W137" i="21"/>
  <c r="G137" i="21"/>
  <c r="W136" i="21"/>
  <c r="E136" i="21"/>
  <c r="W135" i="21"/>
  <c r="W134" i="21"/>
  <c r="W133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W129" i="21"/>
  <c r="W128" i="21"/>
  <c r="W127" i="21"/>
  <c r="W126" i="21"/>
  <c r="W125" i="21"/>
  <c r="W124" i="21"/>
  <c r="W123" i="21"/>
  <c r="W121" i="21"/>
  <c r="W120" i="21"/>
  <c r="E120" i="21"/>
  <c r="W119" i="21"/>
  <c r="W118" i="21"/>
  <c r="W117" i="21"/>
  <c r="W116" i="21"/>
  <c r="W115" i="21"/>
  <c r="W114" i="21"/>
  <c r="W113" i="21"/>
  <c r="W112" i="21"/>
  <c r="W111" i="21"/>
  <c r="W110" i="21"/>
  <c r="W109" i="21"/>
  <c r="W108" i="21"/>
  <c r="W107" i="21"/>
  <c r="W106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W102" i="21"/>
  <c r="W101" i="21"/>
  <c r="W100" i="21"/>
  <c r="W93" i="21" s="1"/>
  <c r="G100" i="21"/>
  <c r="W99" i="21"/>
  <c r="W98" i="21"/>
  <c r="W97" i="21"/>
  <c r="W96" i="21"/>
  <c r="W95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W67" i="21"/>
  <c r="W66" i="21"/>
  <c r="W65" i="21"/>
  <c r="W64" i="21"/>
  <c r="W63" i="21"/>
  <c r="W62" i="21"/>
  <c r="W61" i="21"/>
  <c r="W60" i="21"/>
  <c r="W59" i="21"/>
  <c r="W58" i="21"/>
  <c r="W57" i="21"/>
  <c r="E57" i="21"/>
  <c r="W56" i="21"/>
  <c r="E56" i="21"/>
  <c r="W55" i="21"/>
  <c r="W54" i="21"/>
  <c r="W53" i="21"/>
  <c r="W52" i="21"/>
  <c r="W51" i="21"/>
  <c r="W50" i="21"/>
  <c r="W49" i="21"/>
  <c r="W48" i="21"/>
  <c r="W47" i="21"/>
  <c r="W46" i="21"/>
  <c r="W45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W41" i="21"/>
  <c r="W40" i="21"/>
  <c r="W39" i="21"/>
  <c r="W38" i="21"/>
  <c r="W37" i="21"/>
  <c r="W36" i="21"/>
  <c r="W35" i="21"/>
  <c r="W34" i="21"/>
  <c r="W32" i="21" s="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E19" i="21"/>
  <c r="W18" i="21"/>
  <c r="W17" i="21"/>
  <c r="E17" i="21"/>
  <c r="W16" i="21"/>
  <c r="W15" i="21"/>
  <c r="W14" i="21"/>
  <c r="W13" i="21"/>
  <c r="W12" i="21"/>
  <c r="W11" i="21"/>
  <c r="W10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Q210" i="21" l="1"/>
  <c r="J210" i="21"/>
  <c r="R210" i="21"/>
  <c r="W186" i="21"/>
  <c r="W210" i="21" s="1"/>
  <c r="W219" i="21" s="1"/>
  <c r="W69" i="21"/>
  <c r="I210" i="21"/>
  <c r="K210" i="21"/>
  <c r="S210" i="21"/>
  <c r="L210" i="21"/>
  <c r="W8" i="21"/>
  <c r="M210" i="21"/>
  <c r="U210" i="21"/>
  <c r="W104" i="21"/>
  <c r="F210" i="21"/>
  <c r="N210" i="21"/>
  <c r="V210" i="21"/>
  <c r="W146" i="21"/>
  <c r="T210" i="21"/>
  <c r="G210" i="21"/>
  <c r="O210" i="21"/>
  <c r="Y104" i="21"/>
  <c r="W43" i="21"/>
  <c r="W131" i="21"/>
  <c r="H210" i="21"/>
  <c r="P210" i="21"/>
  <c r="W210" i="2"/>
  <c r="M104" i="2"/>
  <c r="B23" i="20" l="1"/>
  <c r="B20" i="20"/>
  <c r="B19" i="20"/>
  <c r="B14" i="20"/>
  <c r="V186" i="2"/>
  <c r="V146" i="2"/>
  <c r="V131" i="2"/>
  <c r="V104" i="2"/>
  <c r="V93" i="2"/>
  <c r="V69" i="2"/>
  <c r="V43" i="2"/>
  <c r="V32" i="2"/>
  <c r="V8" i="2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4" i="19"/>
  <c r="V35" i="19"/>
  <c r="V36" i="19"/>
  <c r="V37" i="19"/>
  <c r="V38" i="19"/>
  <c r="V39" i="19"/>
  <c r="V40" i="19"/>
  <c r="V41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5" i="19"/>
  <c r="V96" i="19"/>
  <c r="V97" i="19"/>
  <c r="V98" i="19"/>
  <c r="V99" i="19"/>
  <c r="V100" i="19"/>
  <c r="V101" i="19"/>
  <c r="V102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E207" i="19"/>
  <c r="E205" i="19"/>
  <c r="E193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U145" i="19"/>
  <c r="T145" i="19"/>
  <c r="S145" i="19"/>
  <c r="R145" i="19"/>
  <c r="Q145" i="19"/>
  <c r="P145" i="19"/>
  <c r="O145" i="19"/>
  <c r="N145" i="19"/>
  <c r="L145" i="19"/>
  <c r="K145" i="19"/>
  <c r="J145" i="19"/>
  <c r="I145" i="19"/>
  <c r="H145" i="19"/>
  <c r="G145" i="19"/>
  <c r="F145" i="19"/>
  <c r="E145" i="19"/>
  <c r="E139" i="19"/>
  <c r="G136" i="19"/>
  <c r="E135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20" i="19"/>
  <c r="E104" i="19" s="1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G100" i="19"/>
  <c r="G93" i="19" s="1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F93" i="19"/>
  <c r="E93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E57" i="19"/>
  <c r="E56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E19" i="19"/>
  <c r="E17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B26" i="20" l="1"/>
  <c r="V210" i="2"/>
  <c r="E185" i="19"/>
  <c r="V32" i="19"/>
  <c r="V93" i="19"/>
  <c r="V104" i="19"/>
  <c r="V130" i="19"/>
  <c r="V8" i="19"/>
  <c r="V43" i="19"/>
  <c r="V145" i="19"/>
  <c r="V69" i="19"/>
  <c r="V185" i="19"/>
  <c r="I209" i="19"/>
  <c r="Q209" i="19"/>
  <c r="J209" i="19"/>
  <c r="K209" i="19"/>
  <c r="N209" i="19"/>
  <c r="E43" i="19"/>
  <c r="E130" i="19"/>
  <c r="L209" i="19"/>
  <c r="T209" i="19"/>
  <c r="E8" i="19"/>
  <c r="M209" i="19"/>
  <c r="U209" i="19"/>
  <c r="F209" i="19"/>
  <c r="O209" i="19"/>
  <c r="S209" i="19"/>
  <c r="R209" i="19"/>
  <c r="H209" i="19"/>
  <c r="P209" i="19"/>
  <c r="G209" i="19"/>
  <c r="V209" i="19" l="1"/>
  <c r="E209" i="19"/>
  <c r="B23" i="17" l="1"/>
  <c r="B20" i="17"/>
  <c r="B19" i="17"/>
  <c r="B14" i="17"/>
  <c r="U186" i="2"/>
  <c r="U146" i="2"/>
  <c r="U131" i="2"/>
  <c r="U104" i="2"/>
  <c r="U93" i="2"/>
  <c r="U69" i="2"/>
  <c r="U43" i="2"/>
  <c r="U32" i="2"/>
  <c r="U8" i="2"/>
  <c r="U207" i="16"/>
  <c r="E207" i="16"/>
  <c r="U205" i="16"/>
  <c r="E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E193" i="16"/>
  <c r="U192" i="16"/>
  <c r="U191" i="16"/>
  <c r="U190" i="16"/>
  <c r="U189" i="16"/>
  <c r="U188" i="16"/>
  <c r="U187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7" i="16"/>
  <c r="U156" i="16"/>
  <c r="U155" i="16"/>
  <c r="U152" i="16"/>
  <c r="U151" i="16"/>
  <c r="U150" i="16"/>
  <c r="U149" i="16"/>
  <c r="U148" i="16"/>
  <c r="U147" i="16"/>
  <c r="T145" i="16"/>
  <c r="S145" i="16"/>
  <c r="R145" i="16"/>
  <c r="Q145" i="16"/>
  <c r="P145" i="16"/>
  <c r="O145" i="16"/>
  <c r="N145" i="16"/>
  <c r="L145" i="16"/>
  <c r="K145" i="16"/>
  <c r="J145" i="16"/>
  <c r="I145" i="16"/>
  <c r="H145" i="16"/>
  <c r="G145" i="16"/>
  <c r="F145" i="16"/>
  <c r="E145" i="16"/>
  <c r="U143" i="16"/>
  <c r="U142" i="16"/>
  <c r="U141" i="16"/>
  <c r="U140" i="16"/>
  <c r="U139" i="16"/>
  <c r="E139" i="16"/>
  <c r="U138" i="16"/>
  <c r="U137" i="16"/>
  <c r="U136" i="16"/>
  <c r="G136" i="16"/>
  <c r="G130" i="16" s="1"/>
  <c r="U135" i="16"/>
  <c r="E135" i="16"/>
  <c r="U134" i="16"/>
  <c r="U133" i="16"/>
  <c r="U132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F130" i="16"/>
  <c r="E130" i="16"/>
  <c r="U128" i="16"/>
  <c r="U127" i="16"/>
  <c r="U126" i="16"/>
  <c r="U125" i="16"/>
  <c r="U124" i="16"/>
  <c r="U123" i="16"/>
  <c r="U122" i="16"/>
  <c r="U121" i="16"/>
  <c r="U120" i="16"/>
  <c r="E120" i="16"/>
  <c r="E104" i="16" s="1"/>
  <c r="U119" i="16"/>
  <c r="U118" i="16"/>
  <c r="U117" i="16"/>
  <c r="U116" i="16"/>
  <c r="U115" i="16"/>
  <c r="U114" i="16"/>
  <c r="U113" i="16"/>
  <c r="U112" i="16"/>
  <c r="U111" i="16"/>
  <c r="U104" i="16" s="1"/>
  <c r="U109" i="16"/>
  <c r="U108" i="16"/>
  <c r="U107" i="16"/>
  <c r="U106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U102" i="16"/>
  <c r="U101" i="16"/>
  <c r="U100" i="16"/>
  <c r="G100" i="16"/>
  <c r="G93" i="16" s="1"/>
  <c r="U99" i="16"/>
  <c r="U97" i="16"/>
  <c r="U96" i="16"/>
  <c r="U95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F93" i="16"/>
  <c r="E93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5" i="16"/>
  <c r="U74" i="16"/>
  <c r="U73" i="16"/>
  <c r="U72" i="16"/>
  <c r="U71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U67" i="16"/>
  <c r="U66" i="16"/>
  <c r="U65" i="16"/>
  <c r="U64" i="16"/>
  <c r="U63" i="16"/>
  <c r="U62" i="16"/>
  <c r="U61" i="16"/>
  <c r="U60" i="16"/>
  <c r="U59" i="16"/>
  <c r="U58" i="16"/>
  <c r="U57" i="16"/>
  <c r="E57" i="16"/>
  <c r="U56" i="16"/>
  <c r="E56" i="16"/>
  <c r="U55" i="16"/>
  <c r="U54" i="16"/>
  <c r="U53" i="16"/>
  <c r="U52" i="16"/>
  <c r="U51" i="16"/>
  <c r="U50" i="16"/>
  <c r="U49" i="16"/>
  <c r="U48" i="16"/>
  <c r="U47" i="16"/>
  <c r="U46" i="16"/>
  <c r="U45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U41" i="16"/>
  <c r="U40" i="16"/>
  <c r="U39" i="16"/>
  <c r="U38" i="16"/>
  <c r="U37" i="16"/>
  <c r="U36" i="16"/>
  <c r="U35" i="16"/>
  <c r="U34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U30" i="16"/>
  <c r="U29" i="16"/>
  <c r="U28" i="16"/>
  <c r="U27" i="16"/>
  <c r="U25" i="16"/>
  <c r="U24" i="16"/>
  <c r="U23" i="16"/>
  <c r="U22" i="16"/>
  <c r="U21" i="16"/>
  <c r="U20" i="16"/>
  <c r="U19" i="16"/>
  <c r="E19" i="16"/>
  <c r="U18" i="16"/>
  <c r="U17" i="16"/>
  <c r="E17" i="16"/>
  <c r="E8" i="16" s="1"/>
  <c r="U16" i="16"/>
  <c r="U15" i="16"/>
  <c r="U14" i="16"/>
  <c r="U13" i="16"/>
  <c r="U12" i="16"/>
  <c r="U11" i="16"/>
  <c r="U10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M32" i="2"/>
  <c r="M69" i="2"/>
  <c r="M93" i="2"/>
  <c r="M131" i="2"/>
  <c r="M186" i="2"/>
  <c r="T209" i="16" l="1"/>
  <c r="M209" i="16"/>
  <c r="U69" i="16"/>
  <c r="F209" i="16"/>
  <c r="N209" i="16"/>
  <c r="U185" i="16"/>
  <c r="L209" i="16"/>
  <c r="U43" i="16"/>
  <c r="U209" i="16" s="1"/>
  <c r="U93" i="16"/>
  <c r="H209" i="16"/>
  <c r="P209" i="16"/>
  <c r="O209" i="16"/>
  <c r="U8" i="16"/>
  <c r="U32" i="16"/>
  <c r="U145" i="16"/>
  <c r="I209" i="16"/>
  <c r="Q209" i="16"/>
  <c r="U130" i="16"/>
  <c r="J209" i="16"/>
  <c r="R209" i="16"/>
  <c r="B26" i="17"/>
  <c r="K209" i="16"/>
  <c r="S209" i="16"/>
  <c r="E185" i="16"/>
  <c r="E209" i="16" s="1"/>
  <c r="Z186" i="2"/>
  <c r="Z146" i="2"/>
  <c r="Z131" i="2"/>
  <c r="U210" i="2"/>
  <c r="G209" i="16"/>
  <c r="M43" i="2"/>
  <c r="M8" i="2"/>
  <c r="M210" i="2" l="1"/>
  <c r="B23" i="15" l="1"/>
  <c r="B20" i="15"/>
  <c r="B19" i="15"/>
  <c r="B14" i="15"/>
  <c r="T186" i="2"/>
  <c r="T146" i="2"/>
  <c r="T131" i="2"/>
  <c r="T104" i="2"/>
  <c r="T93" i="2"/>
  <c r="T69" i="2"/>
  <c r="T43" i="2"/>
  <c r="T32" i="2"/>
  <c r="T8" i="2"/>
  <c r="S198" i="14"/>
  <c r="E198" i="14"/>
  <c r="S197" i="14"/>
  <c r="E197" i="14"/>
  <c r="S196" i="14"/>
  <c r="S195" i="14"/>
  <c r="S194" i="14"/>
  <c r="S193" i="14"/>
  <c r="S192" i="14"/>
  <c r="S191" i="14"/>
  <c r="S190" i="14"/>
  <c r="S189" i="14"/>
  <c r="S188" i="14"/>
  <c r="S187" i="14"/>
  <c r="S186" i="14"/>
  <c r="S185" i="14"/>
  <c r="E185" i="14"/>
  <c r="S184" i="14"/>
  <c r="S183" i="14"/>
  <c r="S182" i="14"/>
  <c r="S181" i="14"/>
  <c r="S180" i="14"/>
  <c r="S179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/>
  <c r="E177" i="14"/>
  <c r="S175" i="14"/>
  <c r="S174" i="14"/>
  <c r="S173" i="14"/>
  <c r="S172" i="14"/>
  <c r="S171" i="14"/>
  <c r="S170" i="14"/>
  <c r="S169" i="14"/>
  <c r="S168" i="14"/>
  <c r="S167" i="14"/>
  <c r="S166" i="14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S138" i="14"/>
  <c r="S137" i="14"/>
  <c r="S136" i="14"/>
  <c r="S135" i="14"/>
  <c r="S134" i="14"/>
  <c r="E134" i="14"/>
  <c r="E125" i="14" s="1"/>
  <c r="S133" i="14"/>
  <c r="S132" i="14"/>
  <c r="S125" i="14" s="1"/>
  <c r="S131" i="14"/>
  <c r="G131" i="14"/>
  <c r="G125" i="14" s="1"/>
  <c r="S130" i="14"/>
  <c r="E130" i="14"/>
  <c r="S129" i="14"/>
  <c r="S128" i="14"/>
  <c r="S127" i="14"/>
  <c r="R125" i="14"/>
  <c r="Q125" i="14"/>
  <c r="P125" i="14"/>
  <c r="O125" i="14"/>
  <c r="N125" i="14"/>
  <c r="M125" i="14"/>
  <c r="L125" i="14"/>
  <c r="K125" i="14"/>
  <c r="J125" i="14"/>
  <c r="I125" i="14"/>
  <c r="H125" i="14"/>
  <c r="F125" i="14"/>
  <c r="S123" i="14"/>
  <c r="S122" i="14"/>
  <c r="S121" i="14"/>
  <c r="S120" i="14"/>
  <c r="S119" i="14"/>
  <c r="S118" i="14"/>
  <c r="S117" i="14"/>
  <c r="S116" i="14"/>
  <c r="S115" i="14"/>
  <c r="E115" i="14"/>
  <c r="E100" i="14" s="1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S98" i="14"/>
  <c r="S97" i="14"/>
  <c r="S96" i="14"/>
  <c r="G96" i="14"/>
  <c r="S95" i="14"/>
  <c r="S94" i="14"/>
  <c r="S93" i="14"/>
  <c r="S91" i="14" s="1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S66" i="14"/>
  <c r="S65" i="14"/>
  <c r="S64" i="14"/>
  <c r="S63" i="14"/>
  <c r="S62" i="14"/>
  <c r="S61" i="14"/>
  <c r="S60" i="14"/>
  <c r="S59" i="14"/>
  <c r="S58" i="14"/>
  <c r="S57" i="14"/>
  <c r="S56" i="14"/>
  <c r="E56" i="14"/>
  <c r="S55" i="14"/>
  <c r="E55" i="14"/>
  <c r="E42" i="14" s="1"/>
  <c r="S54" i="14"/>
  <c r="S53" i="14"/>
  <c r="S52" i="14"/>
  <c r="S51" i="14"/>
  <c r="S50" i="14"/>
  <c r="S49" i="14"/>
  <c r="S48" i="14"/>
  <c r="S47" i="14"/>
  <c r="S46" i="14"/>
  <c r="S45" i="14"/>
  <c r="S44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S40" i="14"/>
  <c r="S39" i="14"/>
  <c r="S38" i="14"/>
  <c r="S37" i="14"/>
  <c r="S36" i="14"/>
  <c r="S35" i="14"/>
  <c r="S34" i="14"/>
  <c r="S33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S29" i="14"/>
  <c r="S28" i="14"/>
  <c r="S27" i="14"/>
  <c r="S26" i="14"/>
  <c r="S25" i="14"/>
  <c r="S24" i="14"/>
  <c r="S23" i="14"/>
  <c r="S22" i="14"/>
  <c r="S21" i="14"/>
  <c r="S20" i="14"/>
  <c r="S19" i="14"/>
  <c r="E19" i="14"/>
  <c r="S18" i="14"/>
  <c r="S17" i="14"/>
  <c r="E17" i="14"/>
  <c r="S16" i="14"/>
  <c r="S15" i="14"/>
  <c r="S14" i="14"/>
  <c r="S13" i="14"/>
  <c r="S12" i="14"/>
  <c r="S11" i="14"/>
  <c r="S10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F200" i="14" l="1"/>
  <c r="S68" i="14"/>
  <c r="H200" i="14"/>
  <c r="P200" i="14"/>
  <c r="E200" i="14"/>
  <c r="S42" i="14"/>
  <c r="O200" i="14"/>
  <c r="S100" i="14"/>
  <c r="I200" i="14"/>
  <c r="Q200" i="14"/>
  <c r="J200" i="14"/>
  <c r="R200" i="14"/>
  <c r="B26" i="15"/>
  <c r="S31" i="14"/>
  <c r="S8" i="14"/>
  <c r="G200" i="14"/>
  <c r="S140" i="14"/>
  <c r="K200" i="14"/>
  <c r="S177" i="14"/>
  <c r="M200" i="14"/>
  <c r="N200" i="14"/>
  <c r="L200" i="14"/>
  <c r="T210" i="2"/>
  <c r="S200" i="14"/>
  <c r="B23" i="13" l="1"/>
  <c r="B20" i="13"/>
  <c r="B19" i="13"/>
  <c r="B14" i="13"/>
  <c r="S186" i="2"/>
  <c r="S146" i="2"/>
  <c r="S131" i="2"/>
  <c r="S104" i="2"/>
  <c r="S93" i="2"/>
  <c r="S69" i="2"/>
  <c r="S43" i="2"/>
  <c r="S32" i="2"/>
  <c r="S8" i="2"/>
  <c r="R198" i="12"/>
  <c r="E198" i="12"/>
  <c r="R197" i="12"/>
  <c r="E197" i="12"/>
  <c r="R196" i="12"/>
  <c r="R195" i="12"/>
  <c r="R194" i="12"/>
  <c r="R193" i="12"/>
  <c r="R192" i="12"/>
  <c r="R191" i="12"/>
  <c r="R190" i="12"/>
  <c r="R189" i="12"/>
  <c r="R188" i="12"/>
  <c r="R187" i="12"/>
  <c r="R186" i="12"/>
  <c r="R185" i="12"/>
  <c r="E185" i="12"/>
  <c r="E177" i="12" s="1"/>
  <c r="R184" i="12"/>
  <c r="R183" i="12"/>
  <c r="R182" i="12"/>
  <c r="R181" i="12"/>
  <c r="R180" i="12"/>
  <c r="R179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R175" i="12"/>
  <c r="R174" i="12"/>
  <c r="R173" i="12"/>
  <c r="R172" i="12"/>
  <c r="R171" i="12"/>
  <c r="R170" i="12"/>
  <c r="R169" i="12"/>
  <c r="R168" i="12"/>
  <c r="R167" i="12"/>
  <c r="R166" i="12"/>
  <c r="R165" i="12"/>
  <c r="R164" i="12"/>
  <c r="R163" i="12"/>
  <c r="R162" i="12"/>
  <c r="R161" i="12"/>
  <c r="R160" i="12"/>
  <c r="R159" i="12"/>
  <c r="R158" i="12"/>
  <c r="R157" i="12"/>
  <c r="R156" i="12"/>
  <c r="R155" i="12"/>
  <c r="R154" i="12"/>
  <c r="R153" i="12"/>
  <c r="R152" i="12"/>
  <c r="R151" i="12"/>
  <c r="R150" i="12"/>
  <c r="R149" i="12"/>
  <c r="R148" i="12"/>
  <c r="R147" i="12"/>
  <c r="R146" i="12"/>
  <c r="R145" i="12"/>
  <c r="R144" i="12"/>
  <c r="R143" i="12"/>
  <c r="R142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R138" i="12"/>
  <c r="R137" i="12"/>
  <c r="R136" i="12"/>
  <c r="R135" i="12"/>
  <c r="R134" i="12"/>
  <c r="E134" i="12"/>
  <c r="R133" i="12"/>
  <c r="R132" i="12"/>
  <c r="R131" i="12"/>
  <c r="G131" i="12"/>
  <c r="R130" i="12"/>
  <c r="E130" i="12"/>
  <c r="R129" i="12"/>
  <c r="R128" i="12"/>
  <c r="R125" i="12" s="1"/>
  <c r="R127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R123" i="12"/>
  <c r="R122" i="12"/>
  <c r="R121" i="12"/>
  <c r="R120" i="12"/>
  <c r="R119" i="12"/>
  <c r="R118" i="12"/>
  <c r="R117" i="12"/>
  <c r="R116" i="12"/>
  <c r="R115" i="12"/>
  <c r="E115" i="12"/>
  <c r="E100" i="12" s="1"/>
  <c r="R114" i="12"/>
  <c r="R113" i="12"/>
  <c r="R112" i="12"/>
  <c r="R111" i="12"/>
  <c r="R110" i="12"/>
  <c r="R109" i="12"/>
  <c r="R108" i="12"/>
  <c r="R107" i="12"/>
  <c r="R106" i="12"/>
  <c r="R105" i="12"/>
  <c r="R104" i="12"/>
  <c r="R103" i="12"/>
  <c r="R102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R98" i="12"/>
  <c r="R97" i="12"/>
  <c r="R96" i="12"/>
  <c r="G96" i="12"/>
  <c r="G91" i="12" s="1"/>
  <c r="R95" i="12"/>
  <c r="R94" i="12"/>
  <c r="R93" i="12"/>
  <c r="Q91" i="12"/>
  <c r="P91" i="12"/>
  <c r="O91" i="12"/>
  <c r="N91" i="12"/>
  <c r="M91" i="12"/>
  <c r="L91" i="12"/>
  <c r="K91" i="12"/>
  <c r="J91" i="12"/>
  <c r="I91" i="12"/>
  <c r="H91" i="12"/>
  <c r="F91" i="12"/>
  <c r="E91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R66" i="12"/>
  <c r="R65" i="12"/>
  <c r="R64" i="12"/>
  <c r="R63" i="12"/>
  <c r="R62" i="12"/>
  <c r="R61" i="12"/>
  <c r="R60" i="12"/>
  <c r="R59" i="12"/>
  <c r="R58" i="12"/>
  <c r="R57" i="12"/>
  <c r="R56" i="12"/>
  <c r="E56" i="12"/>
  <c r="R55" i="12"/>
  <c r="E55" i="12"/>
  <c r="R54" i="12"/>
  <c r="R53" i="12"/>
  <c r="R52" i="12"/>
  <c r="R51" i="12"/>
  <c r="R50" i="12"/>
  <c r="R49" i="12"/>
  <c r="R48" i="12"/>
  <c r="R47" i="12"/>
  <c r="R46" i="12"/>
  <c r="R45" i="12"/>
  <c r="R44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R40" i="12"/>
  <c r="R39" i="12"/>
  <c r="R38" i="12"/>
  <c r="R37" i="12"/>
  <c r="R36" i="12"/>
  <c r="R35" i="12"/>
  <c r="R34" i="12"/>
  <c r="R33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R29" i="12"/>
  <c r="R28" i="12"/>
  <c r="R27" i="12"/>
  <c r="R26" i="12"/>
  <c r="R25" i="12"/>
  <c r="R24" i="12"/>
  <c r="R23" i="12"/>
  <c r="R22" i="12"/>
  <c r="R21" i="12"/>
  <c r="R20" i="12"/>
  <c r="R19" i="12"/>
  <c r="E19" i="12"/>
  <c r="R18" i="12"/>
  <c r="R17" i="12"/>
  <c r="E17" i="12"/>
  <c r="E8" i="12" s="1"/>
  <c r="R16" i="12"/>
  <c r="R15" i="12"/>
  <c r="R14" i="12"/>
  <c r="R13" i="12"/>
  <c r="R12" i="12"/>
  <c r="R11" i="12"/>
  <c r="R10" i="12"/>
  <c r="Q8" i="12"/>
  <c r="P8" i="12"/>
  <c r="O8" i="12"/>
  <c r="N8" i="12"/>
  <c r="M8" i="12"/>
  <c r="L8" i="12"/>
  <c r="K8" i="12"/>
  <c r="J8" i="12"/>
  <c r="I8" i="12"/>
  <c r="H8" i="12"/>
  <c r="G8" i="12"/>
  <c r="F8" i="12"/>
  <c r="B23" i="11"/>
  <c r="B20" i="11"/>
  <c r="B19" i="11"/>
  <c r="B14" i="11"/>
  <c r="R186" i="2"/>
  <c r="R146" i="2"/>
  <c r="R131" i="2"/>
  <c r="R104" i="2"/>
  <c r="R93" i="2"/>
  <c r="R69" i="2"/>
  <c r="R43" i="2"/>
  <c r="R32" i="2"/>
  <c r="R8" i="2"/>
  <c r="Q198" i="10"/>
  <c r="E198" i="10"/>
  <c r="Q197" i="10"/>
  <c r="E197" i="10"/>
  <c r="Q196" i="10"/>
  <c r="Q195" i="10"/>
  <c r="Q194" i="10"/>
  <c r="Q193" i="10"/>
  <c r="Q192" i="10"/>
  <c r="Q191" i="10"/>
  <c r="Q190" i="10"/>
  <c r="Q189" i="10"/>
  <c r="Q188" i="10"/>
  <c r="Q187" i="10"/>
  <c r="Q186" i="10"/>
  <c r="Q185" i="10"/>
  <c r="E185" i="10"/>
  <c r="Q184" i="10"/>
  <c r="Q183" i="10"/>
  <c r="Q182" i="10"/>
  <c r="Q181" i="10"/>
  <c r="Q180" i="10"/>
  <c r="Q179" i="10"/>
  <c r="P177" i="10"/>
  <c r="O177" i="10"/>
  <c r="N177" i="10"/>
  <c r="M177" i="10"/>
  <c r="L177" i="10"/>
  <c r="K177" i="10"/>
  <c r="J177" i="10"/>
  <c r="I177" i="10"/>
  <c r="H177" i="10"/>
  <c r="G177" i="10"/>
  <c r="F177" i="10"/>
  <c r="Q175" i="10"/>
  <c r="Q174" i="10"/>
  <c r="Q173" i="10"/>
  <c r="Q172" i="10"/>
  <c r="Q171" i="10"/>
  <c r="Q170" i="10"/>
  <c r="Q169" i="10"/>
  <c r="Q168" i="10"/>
  <c r="Q167" i="10"/>
  <c r="Q166" i="10"/>
  <c r="Q165" i="10"/>
  <c r="Q164" i="10"/>
  <c r="Q163" i="10"/>
  <c r="Q162" i="10"/>
  <c r="Q161" i="10"/>
  <c r="Q160" i="10"/>
  <c r="Q159" i="10"/>
  <c r="Q158" i="10"/>
  <c r="Q157" i="10"/>
  <c r="Q156" i="10"/>
  <c r="Q155" i="10"/>
  <c r="Q154" i="10"/>
  <c r="Q153" i="10"/>
  <c r="Q152" i="10"/>
  <c r="Q151" i="10"/>
  <c r="Q150" i="10"/>
  <c r="Q149" i="10"/>
  <c r="Q148" i="10"/>
  <c r="Q147" i="10"/>
  <c r="Q146" i="10"/>
  <c r="Q145" i="10"/>
  <c r="Q144" i="10"/>
  <c r="Q143" i="10"/>
  <c r="Q142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Q138" i="10"/>
  <c r="Q137" i="10"/>
  <c r="Q136" i="10"/>
  <c r="Q135" i="10"/>
  <c r="Q134" i="10"/>
  <c r="E134" i="10"/>
  <c r="E125" i="10" s="1"/>
  <c r="Q133" i="10"/>
  <c r="Q132" i="10"/>
  <c r="Q131" i="10"/>
  <c r="G131" i="10"/>
  <c r="G125" i="10" s="1"/>
  <c r="Q130" i="10"/>
  <c r="E130" i="10"/>
  <c r="Q129" i="10"/>
  <c r="Q128" i="10"/>
  <c r="Q127" i="10"/>
  <c r="P125" i="10"/>
  <c r="O125" i="10"/>
  <c r="N125" i="10"/>
  <c r="M125" i="10"/>
  <c r="L125" i="10"/>
  <c r="K125" i="10"/>
  <c r="J125" i="10"/>
  <c r="I125" i="10"/>
  <c r="H125" i="10"/>
  <c r="F125" i="10"/>
  <c r="Q123" i="10"/>
  <c r="Q122" i="10"/>
  <c r="Q121" i="10"/>
  <c r="Q120" i="10"/>
  <c r="Q119" i="10"/>
  <c r="Q118" i="10"/>
  <c r="Q117" i="10"/>
  <c r="Q116" i="10"/>
  <c r="Q115" i="10"/>
  <c r="E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Q98" i="10"/>
  <c r="Q97" i="10"/>
  <c r="Q96" i="10"/>
  <c r="G96" i="10"/>
  <c r="G91" i="10" s="1"/>
  <c r="Q95" i="10"/>
  <c r="Q94" i="10"/>
  <c r="Q93" i="10"/>
  <c r="P91" i="10"/>
  <c r="O91" i="10"/>
  <c r="N91" i="10"/>
  <c r="M91" i="10"/>
  <c r="L91" i="10"/>
  <c r="K91" i="10"/>
  <c r="J91" i="10"/>
  <c r="I91" i="10"/>
  <c r="H91" i="10"/>
  <c r="F91" i="10"/>
  <c r="E91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Q71" i="10"/>
  <c r="Q70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Q66" i="10"/>
  <c r="Q65" i="10"/>
  <c r="Q64" i="10"/>
  <c r="Q63" i="10"/>
  <c r="Q62" i="10"/>
  <c r="Q61" i="10"/>
  <c r="Q60" i="10"/>
  <c r="Q59" i="10"/>
  <c r="Q58" i="10"/>
  <c r="Q57" i="10"/>
  <c r="Q56" i="10"/>
  <c r="E56" i="10"/>
  <c r="Q55" i="10"/>
  <c r="E55" i="10"/>
  <c r="Q54" i="10"/>
  <c r="Q53" i="10"/>
  <c r="Q52" i="10"/>
  <c r="Q51" i="10"/>
  <c r="Q50" i="10"/>
  <c r="Q49" i="10"/>
  <c r="Q48" i="10"/>
  <c r="Q47" i="10"/>
  <c r="Q46" i="10"/>
  <c r="Q45" i="10"/>
  <c r="Q44" i="10"/>
  <c r="P42" i="10"/>
  <c r="O42" i="10"/>
  <c r="N42" i="10"/>
  <c r="M42" i="10"/>
  <c r="L42" i="10"/>
  <c r="K42" i="10"/>
  <c r="J42" i="10"/>
  <c r="I42" i="10"/>
  <c r="H42" i="10"/>
  <c r="G42" i="10"/>
  <c r="F42" i="10"/>
  <c r="Q40" i="10"/>
  <c r="Q39" i="10"/>
  <c r="Q38" i="10"/>
  <c r="Q37" i="10"/>
  <c r="Q36" i="10"/>
  <c r="Q35" i="10"/>
  <c r="Q34" i="10"/>
  <c r="Q33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Q29" i="10"/>
  <c r="Q28" i="10"/>
  <c r="Q27" i="10"/>
  <c r="Q26" i="10"/>
  <c r="Q25" i="10"/>
  <c r="Q24" i="10"/>
  <c r="Q23" i="10"/>
  <c r="Q22" i="10"/>
  <c r="Q21" i="10"/>
  <c r="Q20" i="10"/>
  <c r="Q19" i="10"/>
  <c r="E19" i="10"/>
  <c r="Q18" i="10"/>
  <c r="Q17" i="10"/>
  <c r="E17" i="10"/>
  <c r="E8" i="10" s="1"/>
  <c r="Q16" i="10"/>
  <c r="Q15" i="10"/>
  <c r="Q14" i="10"/>
  <c r="Q13" i="10"/>
  <c r="Q12" i="10"/>
  <c r="Q11" i="10"/>
  <c r="Q10" i="10"/>
  <c r="P8" i="10"/>
  <c r="O8" i="10"/>
  <c r="N8" i="10"/>
  <c r="M8" i="10"/>
  <c r="L8" i="10"/>
  <c r="K8" i="10"/>
  <c r="J8" i="10"/>
  <c r="I8" i="10"/>
  <c r="H8" i="10"/>
  <c r="G8" i="10"/>
  <c r="F8" i="10"/>
  <c r="R8" i="12" l="1"/>
  <c r="R68" i="12"/>
  <c r="R100" i="12"/>
  <c r="K200" i="12"/>
  <c r="N200" i="10"/>
  <c r="R42" i="12"/>
  <c r="R177" i="12"/>
  <c r="R31" i="12"/>
  <c r="R140" i="12"/>
  <c r="M200" i="12"/>
  <c r="B26" i="13"/>
  <c r="Q177" i="10"/>
  <c r="R91" i="12"/>
  <c r="R200" i="12" s="1"/>
  <c r="I200" i="12"/>
  <c r="J200" i="12"/>
  <c r="H200" i="12"/>
  <c r="P200" i="12"/>
  <c r="F200" i="12"/>
  <c r="N200" i="12"/>
  <c r="Q200" i="12"/>
  <c r="L200" i="12"/>
  <c r="E125" i="12"/>
  <c r="Q68" i="10"/>
  <c r="U70" i="12"/>
  <c r="G200" i="12"/>
  <c r="O200" i="12"/>
  <c r="S210" i="2"/>
  <c r="E200" i="12"/>
  <c r="Q42" i="10"/>
  <c r="F200" i="10"/>
  <c r="G200" i="10"/>
  <c r="O200" i="10"/>
  <c r="E177" i="10"/>
  <c r="H200" i="10"/>
  <c r="P200" i="10"/>
  <c r="Q8" i="10"/>
  <c r="I200" i="10"/>
  <c r="B26" i="11"/>
  <c r="J200" i="10"/>
  <c r="Q31" i="10"/>
  <c r="E42" i="10"/>
  <c r="Q100" i="10"/>
  <c r="K200" i="10"/>
  <c r="Q91" i="10"/>
  <c r="Q140" i="10"/>
  <c r="L200" i="10"/>
  <c r="Q125" i="10"/>
  <c r="M200" i="10"/>
  <c r="R210" i="2"/>
  <c r="E200" i="10"/>
  <c r="B23" i="9"/>
  <c r="B20" i="9"/>
  <c r="B19" i="9"/>
  <c r="B14" i="9"/>
  <c r="Q8" i="2"/>
  <c r="Q32" i="2"/>
  <c r="Q43" i="2"/>
  <c r="Q69" i="2"/>
  <c r="Q93" i="2"/>
  <c r="Q104" i="2"/>
  <c r="Q131" i="2"/>
  <c r="Q146" i="2"/>
  <c r="Q186" i="2"/>
  <c r="P198" i="8"/>
  <c r="E198" i="8"/>
  <c r="P197" i="8"/>
  <c r="E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E185" i="8"/>
  <c r="P184" i="8"/>
  <c r="P183" i="8"/>
  <c r="P182" i="8"/>
  <c r="P181" i="8"/>
  <c r="P180" i="8"/>
  <c r="P179" i="8"/>
  <c r="O177" i="8"/>
  <c r="N177" i="8"/>
  <c r="M177" i="8"/>
  <c r="L177" i="8"/>
  <c r="K177" i="8"/>
  <c r="J177" i="8"/>
  <c r="I177" i="8"/>
  <c r="H177" i="8"/>
  <c r="G177" i="8"/>
  <c r="F177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O140" i="8"/>
  <c r="N140" i="8"/>
  <c r="M140" i="8"/>
  <c r="L140" i="8"/>
  <c r="K140" i="8"/>
  <c r="J140" i="8"/>
  <c r="I140" i="8"/>
  <c r="H140" i="8"/>
  <c r="G140" i="8"/>
  <c r="F140" i="8"/>
  <c r="E140" i="8"/>
  <c r="P138" i="8"/>
  <c r="P137" i="8"/>
  <c r="P136" i="8"/>
  <c r="P135" i="8"/>
  <c r="P134" i="8"/>
  <c r="E134" i="8"/>
  <c r="P133" i="8"/>
  <c r="P132" i="8"/>
  <c r="P131" i="8"/>
  <c r="G131" i="8"/>
  <c r="P130" i="8"/>
  <c r="E130" i="8"/>
  <c r="P129" i="8"/>
  <c r="P128" i="8"/>
  <c r="P127" i="8"/>
  <c r="O125" i="8"/>
  <c r="N125" i="8"/>
  <c r="M125" i="8"/>
  <c r="L125" i="8"/>
  <c r="K125" i="8"/>
  <c r="J125" i="8"/>
  <c r="I125" i="8"/>
  <c r="H125" i="8"/>
  <c r="G125" i="8"/>
  <c r="F125" i="8"/>
  <c r="P123" i="8"/>
  <c r="P122" i="8"/>
  <c r="P121" i="8"/>
  <c r="P120" i="8"/>
  <c r="P119" i="8"/>
  <c r="P118" i="8"/>
  <c r="P117" i="8"/>
  <c r="S116" i="8"/>
  <c r="P116" i="8"/>
  <c r="P115" i="8"/>
  <c r="E115" i="8"/>
  <c r="E100" i="8" s="1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O100" i="8"/>
  <c r="N100" i="8"/>
  <c r="M100" i="8"/>
  <c r="L100" i="8"/>
  <c r="K100" i="8"/>
  <c r="J100" i="8"/>
  <c r="I100" i="8"/>
  <c r="H100" i="8"/>
  <c r="G100" i="8"/>
  <c r="F100" i="8"/>
  <c r="P98" i="8"/>
  <c r="P97" i="8"/>
  <c r="P96" i="8"/>
  <c r="G96" i="8"/>
  <c r="G91" i="8" s="1"/>
  <c r="P95" i="8"/>
  <c r="P94" i="8"/>
  <c r="P93" i="8"/>
  <c r="O91" i="8"/>
  <c r="N91" i="8"/>
  <c r="M91" i="8"/>
  <c r="L91" i="8"/>
  <c r="K91" i="8"/>
  <c r="J91" i="8"/>
  <c r="I91" i="8"/>
  <c r="H91" i="8"/>
  <c r="F91" i="8"/>
  <c r="E91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O68" i="8"/>
  <c r="N68" i="8"/>
  <c r="M68" i="8"/>
  <c r="L68" i="8"/>
  <c r="K68" i="8"/>
  <c r="J68" i="8"/>
  <c r="I68" i="8"/>
  <c r="H68" i="8"/>
  <c r="G68" i="8"/>
  <c r="F68" i="8"/>
  <c r="E68" i="8"/>
  <c r="P66" i="8"/>
  <c r="P65" i="8"/>
  <c r="P64" i="8"/>
  <c r="P63" i="8"/>
  <c r="P62" i="8"/>
  <c r="P61" i="8"/>
  <c r="P60" i="8"/>
  <c r="P59" i="8"/>
  <c r="P58" i="8"/>
  <c r="P57" i="8"/>
  <c r="P56" i="8"/>
  <c r="E56" i="8"/>
  <c r="P55" i="8"/>
  <c r="E55" i="8"/>
  <c r="P54" i="8"/>
  <c r="P53" i="8"/>
  <c r="P52" i="8"/>
  <c r="P51" i="8"/>
  <c r="P50" i="8"/>
  <c r="P49" i="8"/>
  <c r="P48" i="8"/>
  <c r="P47" i="8"/>
  <c r="P46" i="8"/>
  <c r="P45" i="8"/>
  <c r="P44" i="8"/>
  <c r="O42" i="8"/>
  <c r="N42" i="8"/>
  <c r="M42" i="8"/>
  <c r="L42" i="8"/>
  <c r="K42" i="8"/>
  <c r="J42" i="8"/>
  <c r="I42" i="8"/>
  <c r="H42" i="8"/>
  <c r="G42" i="8"/>
  <c r="F42" i="8"/>
  <c r="P40" i="8"/>
  <c r="P39" i="8"/>
  <c r="P38" i="8"/>
  <c r="P37" i="8"/>
  <c r="P36" i="8"/>
  <c r="P35" i="8"/>
  <c r="P34" i="8"/>
  <c r="P33" i="8"/>
  <c r="O31" i="8"/>
  <c r="N31" i="8"/>
  <c r="M31" i="8"/>
  <c r="L31" i="8"/>
  <c r="K31" i="8"/>
  <c r="J31" i="8"/>
  <c r="I31" i="8"/>
  <c r="H31" i="8"/>
  <c r="G31" i="8"/>
  <c r="F31" i="8"/>
  <c r="E31" i="8"/>
  <c r="P29" i="8"/>
  <c r="P28" i="8"/>
  <c r="P27" i="8"/>
  <c r="P26" i="8"/>
  <c r="P25" i="8"/>
  <c r="P24" i="8"/>
  <c r="P23" i="8"/>
  <c r="P22" i="8"/>
  <c r="P21" i="8"/>
  <c r="P20" i="8"/>
  <c r="P19" i="8"/>
  <c r="E19" i="8"/>
  <c r="P18" i="8"/>
  <c r="P17" i="8"/>
  <c r="E17" i="8"/>
  <c r="P16" i="8"/>
  <c r="P15" i="8"/>
  <c r="P14" i="8"/>
  <c r="P13" i="8"/>
  <c r="P12" i="8"/>
  <c r="P11" i="8"/>
  <c r="P10" i="8"/>
  <c r="O8" i="8"/>
  <c r="N8" i="8"/>
  <c r="M8" i="8"/>
  <c r="L8" i="8"/>
  <c r="K8" i="8"/>
  <c r="J8" i="8"/>
  <c r="I8" i="8"/>
  <c r="H8" i="8"/>
  <c r="G8" i="8"/>
  <c r="F8" i="8"/>
  <c r="B26" i="9" l="1"/>
  <c r="E42" i="8"/>
  <c r="E125" i="8"/>
  <c r="Q200" i="10"/>
  <c r="E8" i="8"/>
  <c r="F200" i="8"/>
  <c r="G200" i="8"/>
  <c r="P100" i="8"/>
  <c r="H200" i="8"/>
  <c r="P177" i="8"/>
  <c r="N200" i="8"/>
  <c r="P68" i="8"/>
  <c r="O200" i="8"/>
  <c r="P8" i="8"/>
  <c r="P125" i="8"/>
  <c r="J200" i="8"/>
  <c r="P31" i="8"/>
  <c r="I200" i="8"/>
  <c r="K200" i="8"/>
  <c r="E177" i="8"/>
  <c r="P91" i="8"/>
  <c r="P140" i="8"/>
  <c r="L200" i="8"/>
  <c r="P42" i="8"/>
  <c r="M200" i="8"/>
  <c r="Q210" i="2"/>
  <c r="Z8" i="2"/>
  <c r="Z43" i="2"/>
  <c r="Z32" i="2"/>
  <c r="P200" i="8" l="1"/>
  <c r="E200" i="8"/>
  <c r="B23" i="7" l="1"/>
  <c r="B20" i="7"/>
  <c r="B19" i="7"/>
  <c r="B14" i="7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79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42" i="5"/>
  <c r="O128" i="5"/>
  <c r="O129" i="5"/>
  <c r="O130" i="5"/>
  <c r="O131" i="5"/>
  <c r="O132" i="5"/>
  <c r="O133" i="5"/>
  <c r="O134" i="5"/>
  <c r="O135" i="5"/>
  <c r="O136" i="5"/>
  <c r="O137" i="5"/>
  <c r="O138" i="5"/>
  <c r="O127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02" i="5"/>
  <c r="O94" i="5"/>
  <c r="O95" i="5"/>
  <c r="O96" i="5"/>
  <c r="O97" i="5"/>
  <c r="O98" i="5"/>
  <c r="O93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70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44" i="5"/>
  <c r="O34" i="5"/>
  <c r="O35" i="5"/>
  <c r="O36" i="5"/>
  <c r="O37" i="5"/>
  <c r="O38" i="5"/>
  <c r="O39" i="5"/>
  <c r="O40" i="5"/>
  <c r="O33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10" i="5"/>
  <c r="B26" i="6"/>
  <c r="P186" i="2"/>
  <c r="P146" i="2"/>
  <c r="P131" i="2"/>
  <c r="P104" i="2"/>
  <c r="P93" i="2"/>
  <c r="P69" i="2"/>
  <c r="P43" i="2"/>
  <c r="P32" i="2"/>
  <c r="P8" i="2"/>
  <c r="E198" i="5"/>
  <c r="E197" i="5"/>
  <c r="E177" i="5" s="1"/>
  <c r="E185" i="5"/>
  <c r="N177" i="5"/>
  <c r="M177" i="5"/>
  <c r="L177" i="5"/>
  <c r="K177" i="5"/>
  <c r="J177" i="5"/>
  <c r="I177" i="5"/>
  <c r="H177" i="5"/>
  <c r="G177" i="5"/>
  <c r="F177" i="5"/>
  <c r="N140" i="5"/>
  <c r="M140" i="5"/>
  <c r="L140" i="5"/>
  <c r="K140" i="5"/>
  <c r="J140" i="5"/>
  <c r="I140" i="5"/>
  <c r="H140" i="5"/>
  <c r="G140" i="5"/>
  <c r="F140" i="5"/>
  <c r="E140" i="5"/>
  <c r="E134" i="5"/>
  <c r="G131" i="5"/>
  <c r="E130" i="5"/>
  <c r="E125" i="5" s="1"/>
  <c r="N125" i="5"/>
  <c r="M125" i="5"/>
  <c r="L125" i="5"/>
  <c r="K125" i="5"/>
  <c r="J125" i="5"/>
  <c r="I125" i="5"/>
  <c r="H125" i="5"/>
  <c r="G125" i="5"/>
  <c r="F125" i="5"/>
  <c r="E115" i="5"/>
  <c r="E100" i="5" s="1"/>
  <c r="N100" i="5"/>
  <c r="M100" i="5"/>
  <c r="L100" i="5"/>
  <c r="K100" i="5"/>
  <c r="J100" i="5"/>
  <c r="I100" i="5"/>
  <c r="H100" i="5"/>
  <c r="G100" i="5"/>
  <c r="F100" i="5"/>
  <c r="G96" i="5"/>
  <c r="N91" i="5"/>
  <c r="M91" i="5"/>
  <c r="L91" i="5"/>
  <c r="K91" i="5"/>
  <c r="J91" i="5"/>
  <c r="I91" i="5"/>
  <c r="H91" i="5"/>
  <c r="G91" i="5"/>
  <c r="F91" i="5"/>
  <c r="E91" i="5"/>
  <c r="N68" i="5"/>
  <c r="M68" i="5"/>
  <c r="L68" i="5"/>
  <c r="K68" i="5"/>
  <c r="J68" i="5"/>
  <c r="I68" i="5"/>
  <c r="H68" i="5"/>
  <c r="G68" i="5"/>
  <c r="F68" i="5"/>
  <c r="E68" i="5"/>
  <c r="E56" i="5"/>
  <c r="E55" i="5"/>
  <c r="N42" i="5"/>
  <c r="M42" i="5"/>
  <c r="L42" i="5"/>
  <c r="K42" i="5"/>
  <c r="J42" i="5"/>
  <c r="I42" i="5"/>
  <c r="H42" i="5"/>
  <c r="G42" i="5"/>
  <c r="F42" i="5"/>
  <c r="N31" i="5"/>
  <c r="M31" i="5"/>
  <c r="L31" i="5"/>
  <c r="K31" i="5"/>
  <c r="J31" i="5"/>
  <c r="I31" i="5"/>
  <c r="H31" i="5"/>
  <c r="G31" i="5"/>
  <c r="F31" i="5"/>
  <c r="E31" i="5"/>
  <c r="E19" i="5"/>
  <c r="E17" i="5"/>
  <c r="N8" i="5"/>
  <c r="M8" i="5"/>
  <c r="L8" i="5"/>
  <c r="K8" i="5"/>
  <c r="J8" i="5"/>
  <c r="I8" i="5"/>
  <c r="H8" i="5"/>
  <c r="G8" i="5"/>
  <c r="F8" i="5"/>
  <c r="E8" i="5"/>
  <c r="O186" i="2"/>
  <c r="O146" i="2"/>
  <c r="O131" i="2"/>
  <c r="O104" i="2"/>
  <c r="O93" i="2"/>
  <c r="O69" i="2"/>
  <c r="O43" i="2"/>
  <c r="O32" i="2"/>
  <c r="O8" i="2"/>
  <c r="E198" i="4"/>
  <c r="E197" i="4"/>
  <c r="E185" i="4"/>
  <c r="M177" i="4"/>
  <c r="L177" i="4"/>
  <c r="K177" i="4"/>
  <c r="J177" i="4"/>
  <c r="I177" i="4"/>
  <c r="H177" i="4"/>
  <c r="G177" i="4"/>
  <c r="F177" i="4"/>
  <c r="M140" i="4"/>
  <c r="L140" i="4"/>
  <c r="K140" i="4"/>
  <c r="J140" i="4"/>
  <c r="I140" i="4"/>
  <c r="H140" i="4"/>
  <c r="G140" i="4"/>
  <c r="F140" i="4"/>
  <c r="E140" i="4"/>
  <c r="E134" i="4"/>
  <c r="G131" i="4"/>
  <c r="E130" i="4"/>
  <c r="M125" i="4"/>
  <c r="L125" i="4"/>
  <c r="K125" i="4"/>
  <c r="J125" i="4"/>
  <c r="I125" i="4"/>
  <c r="H125" i="4"/>
  <c r="G125" i="4"/>
  <c r="F125" i="4"/>
  <c r="E115" i="4"/>
  <c r="E100" i="4" s="1"/>
  <c r="M100" i="4"/>
  <c r="L100" i="4"/>
  <c r="K100" i="4"/>
  <c r="J100" i="4"/>
  <c r="I100" i="4"/>
  <c r="H100" i="4"/>
  <c r="G100" i="4"/>
  <c r="F100" i="4"/>
  <c r="G96" i="4"/>
  <c r="G91" i="4" s="1"/>
  <c r="M91" i="4"/>
  <c r="L91" i="4"/>
  <c r="K91" i="4"/>
  <c r="J91" i="4"/>
  <c r="I91" i="4"/>
  <c r="H91" i="4"/>
  <c r="F91" i="4"/>
  <c r="E91" i="4"/>
  <c r="M68" i="4"/>
  <c r="L68" i="4"/>
  <c r="K68" i="4"/>
  <c r="J68" i="4"/>
  <c r="I68" i="4"/>
  <c r="H68" i="4"/>
  <c r="G68" i="4"/>
  <c r="F68" i="4"/>
  <c r="E68" i="4"/>
  <c r="E56" i="4"/>
  <c r="E55" i="4"/>
  <c r="M42" i="4"/>
  <c r="L42" i="4"/>
  <c r="K42" i="4"/>
  <c r="J42" i="4"/>
  <c r="I42" i="4"/>
  <c r="H42" i="4"/>
  <c r="G42" i="4"/>
  <c r="F42" i="4"/>
  <c r="E42" i="4"/>
  <c r="M31" i="4"/>
  <c r="L31" i="4"/>
  <c r="K31" i="4"/>
  <c r="J31" i="4"/>
  <c r="I31" i="4"/>
  <c r="H31" i="4"/>
  <c r="G31" i="4"/>
  <c r="F31" i="4"/>
  <c r="E31" i="4"/>
  <c r="E19" i="4"/>
  <c r="E17" i="4"/>
  <c r="M8" i="4"/>
  <c r="L8" i="4"/>
  <c r="K8" i="4"/>
  <c r="J8" i="4"/>
  <c r="I8" i="4"/>
  <c r="H8" i="4"/>
  <c r="G8" i="4"/>
  <c r="F8" i="4"/>
  <c r="J200" i="4" l="1"/>
  <c r="E42" i="5"/>
  <c r="E125" i="4"/>
  <c r="E8" i="4"/>
  <c r="E177" i="4"/>
  <c r="I200" i="4"/>
  <c r="O140" i="5"/>
  <c r="O177" i="5"/>
  <c r="O31" i="5"/>
  <c r="O91" i="5"/>
  <c r="L200" i="4"/>
  <c r="M200" i="4"/>
  <c r="O68" i="5"/>
  <c r="O125" i="5"/>
  <c r="F200" i="4"/>
  <c r="E200" i="4"/>
  <c r="K200" i="4"/>
  <c r="G200" i="4"/>
  <c r="B26" i="7"/>
  <c r="H200" i="4"/>
  <c r="O42" i="5"/>
  <c r="O100" i="5"/>
  <c r="Z104" i="2"/>
  <c r="O8" i="5"/>
  <c r="G200" i="5"/>
  <c r="J200" i="5"/>
  <c r="L200" i="5"/>
  <c r="K200" i="5"/>
  <c r="M200" i="5"/>
  <c r="F200" i="5"/>
  <c r="N200" i="5"/>
  <c r="H200" i="5"/>
  <c r="I200" i="5"/>
  <c r="Z93" i="2"/>
  <c r="P210" i="2"/>
  <c r="Z69" i="2"/>
  <c r="AD43" i="2" s="1"/>
  <c r="E200" i="5"/>
  <c r="O210" i="2"/>
  <c r="O200" i="5" l="1"/>
  <c r="Z210" i="2"/>
  <c r="AD44" i="2" l="1"/>
  <c r="B26" i="3" l="1"/>
  <c r="N104" i="2"/>
  <c r="N186" i="2"/>
  <c r="N146" i="2"/>
  <c r="N131" i="2"/>
  <c r="N93" i="2"/>
  <c r="N69" i="2"/>
  <c r="N43" i="2"/>
  <c r="N32" i="2"/>
  <c r="N8" i="2"/>
  <c r="N210" i="2" l="1"/>
  <c r="E208" i="2" l="1"/>
  <c r="E206" i="2"/>
  <c r="E194" i="2"/>
  <c r="L186" i="2"/>
  <c r="K186" i="2"/>
  <c r="J186" i="2"/>
  <c r="I186" i="2"/>
  <c r="H186" i="2"/>
  <c r="G186" i="2"/>
  <c r="F186" i="2"/>
  <c r="L146" i="2"/>
  <c r="K146" i="2"/>
  <c r="J146" i="2"/>
  <c r="I146" i="2"/>
  <c r="H146" i="2"/>
  <c r="G146" i="2"/>
  <c r="F146" i="2"/>
  <c r="E146" i="2"/>
  <c r="E140" i="2"/>
  <c r="G137" i="2"/>
  <c r="G131" i="2" s="1"/>
  <c r="E136" i="2"/>
  <c r="L131" i="2"/>
  <c r="K131" i="2"/>
  <c r="J131" i="2"/>
  <c r="I131" i="2"/>
  <c r="H131" i="2"/>
  <c r="F131" i="2"/>
  <c r="E120" i="2"/>
  <c r="L104" i="2"/>
  <c r="K104" i="2"/>
  <c r="J104" i="2"/>
  <c r="I104" i="2"/>
  <c r="H104" i="2"/>
  <c r="G104" i="2"/>
  <c r="F104" i="2"/>
  <c r="E104" i="2"/>
  <c r="G100" i="2"/>
  <c r="G93" i="2" s="1"/>
  <c r="L93" i="2"/>
  <c r="K93" i="2"/>
  <c r="J93" i="2"/>
  <c r="I93" i="2"/>
  <c r="H93" i="2"/>
  <c r="F93" i="2"/>
  <c r="E93" i="2"/>
  <c r="L69" i="2"/>
  <c r="K69" i="2"/>
  <c r="J69" i="2"/>
  <c r="I69" i="2"/>
  <c r="H69" i="2"/>
  <c r="G69" i="2"/>
  <c r="F69" i="2"/>
  <c r="E69" i="2"/>
  <c r="E57" i="2"/>
  <c r="E56" i="2"/>
  <c r="L43" i="2"/>
  <c r="K43" i="2"/>
  <c r="J43" i="2"/>
  <c r="I43" i="2"/>
  <c r="H43" i="2"/>
  <c r="G43" i="2"/>
  <c r="F43" i="2"/>
  <c r="L32" i="2"/>
  <c r="K32" i="2"/>
  <c r="J32" i="2"/>
  <c r="I32" i="2"/>
  <c r="H32" i="2"/>
  <c r="G32" i="2"/>
  <c r="F32" i="2"/>
  <c r="E32" i="2"/>
  <c r="E19" i="2"/>
  <c r="E17" i="2"/>
  <c r="E8" i="2" s="1"/>
  <c r="L8" i="2"/>
  <c r="K8" i="2"/>
  <c r="J8" i="2"/>
  <c r="I8" i="2"/>
  <c r="H8" i="2"/>
  <c r="G8" i="2"/>
  <c r="F8" i="2"/>
  <c r="E43" i="2" l="1"/>
  <c r="E131" i="2"/>
  <c r="E186" i="2"/>
  <c r="H210" i="2"/>
  <c r="K210" i="2"/>
  <c r="J210" i="2"/>
  <c r="L210" i="2"/>
  <c r="I210" i="2"/>
  <c r="F210" i="2"/>
  <c r="G210" i="2"/>
  <c r="E210" i="2" l="1"/>
</calcChain>
</file>

<file path=xl/sharedStrings.xml><?xml version="1.0" encoding="utf-8"?>
<sst xmlns="http://schemas.openxmlformats.org/spreadsheetml/2006/main" count="8353" uniqueCount="243">
  <si>
    <t>IDA</t>
  </si>
  <si>
    <t>BAD</t>
  </si>
  <si>
    <t>BID</t>
  </si>
  <si>
    <t>FSD</t>
  </si>
  <si>
    <t>FADES</t>
  </si>
  <si>
    <t>INTITULE/SECTEUR</t>
  </si>
  <si>
    <t>Intitulé</t>
  </si>
  <si>
    <t>Bailleur</t>
  </si>
  <si>
    <t>Fin</t>
  </si>
  <si>
    <t>Coût</t>
  </si>
  <si>
    <t>LFI 2020</t>
  </si>
  <si>
    <t>LFR 2020</t>
  </si>
  <si>
    <t>LFI 2021</t>
  </si>
  <si>
    <t>LFR 2021</t>
  </si>
  <si>
    <t>LFI 2022</t>
  </si>
  <si>
    <t>LFR 2022</t>
  </si>
  <si>
    <t>LFI 2023</t>
  </si>
  <si>
    <t/>
  </si>
  <si>
    <t>AGRICULTURE,ELEVAGE, PECHE</t>
  </si>
  <si>
    <t>Programme de gestion des eaux et des sols (PROGRES)</t>
  </si>
  <si>
    <t>FIDA</t>
  </si>
  <si>
    <t>DON</t>
  </si>
  <si>
    <t>PROGRESS COVID 19</t>
  </si>
  <si>
    <t>Services d'eau de base et installations sanitaires dans les zones à risque d'insécurité alimentaire pour familles et enfants</t>
  </si>
  <si>
    <t>UNICEF</t>
  </si>
  <si>
    <t>Renforcement de capacités en WASH, coordination et suivi et évaluation du secteur wash</t>
  </si>
  <si>
    <t>PROGRES</t>
  </si>
  <si>
    <t>PRÊT</t>
  </si>
  <si>
    <t>Financement additionnel du projet PROGRES</t>
  </si>
  <si>
    <t>P GIRE</t>
  </si>
  <si>
    <t>DRESS-EA</t>
  </si>
  <si>
    <t>OSS</t>
  </si>
  <si>
    <t>Projet  D'Appui à la reduction de la vulnérabilité dans les zones de pêche cotières (PRAREV)</t>
  </si>
  <si>
    <t>Programme de réponse aux urgences acridienne(criquets pélerins)</t>
  </si>
  <si>
    <t>Proramme de l'Est régional des terres arides</t>
  </si>
  <si>
    <t>Projet dryland</t>
  </si>
  <si>
    <t>Résilience secheresse II PHASE 2</t>
  </si>
  <si>
    <t>Renforcer la Résilience face à l'insécurité alimentaire et nitritionnelle dans la corne de l'Afrique</t>
  </si>
  <si>
    <t>Résilience à la sécheresse</t>
  </si>
  <si>
    <t>Allemagne</t>
  </si>
  <si>
    <t>Projet de réduction des risques d'inclusion et de valorisation des économies pastorales de la corne de l'Afrique</t>
  </si>
  <si>
    <t>Projet de réponse d'urgence à la crise de sécurité alimentaire à Djibouti</t>
  </si>
  <si>
    <t>Programme d'adaptation des moyens de subsistance au changement climatique en milieu rural dans la corne de l'afrique</t>
  </si>
  <si>
    <t>Divers Projets Agriculture (FRDJI)</t>
  </si>
  <si>
    <t>FAO</t>
  </si>
  <si>
    <t>Appui à la résilience des Population Rurales</t>
  </si>
  <si>
    <t>FED</t>
  </si>
  <si>
    <t>ENVIRONNEMENT</t>
  </si>
  <si>
    <t>Projet d'adaptation aux changements climatiques des communautés rurales des zones montagneuses</t>
  </si>
  <si>
    <t>FEM</t>
  </si>
  <si>
    <t>Projet PANA</t>
  </si>
  <si>
    <t>Projet OZONE</t>
  </si>
  <si>
    <t>Fonds multilatéral</t>
  </si>
  <si>
    <t>Marine coastal Biodiversity</t>
  </si>
  <si>
    <t>PNUD</t>
  </si>
  <si>
    <t>Climate change Mitigation and Africa Minigrids</t>
  </si>
  <si>
    <t>CCCD Strengthening national capacity</t>
  </si>
  <si>
    <t>Appui aux déplacés climatiques de Damerjog (ONARS)</t>
  </si>
  <si>
    <t>Coopération dans le domaine des échanges climatiques,la vulnérabilité,l'évaluation des risques, l'adaptation et l'aténuation</t>
  </si>
  <si>
    <t>ITALIE</t>
  </si>
  <si>
    <t>EAU/ENERGIE</t>
  </si>
  <si>
    <t>Géothermie</t>
  </si>
  <si>
    <t>Electrification durable</t>
  </si>
  <si>
    <t>KFAED</t>
  </si>
  <si>
    <t>Exploration géothermique</t>
  </si>
  <si>
    <t>Centrale de Damerjog</t>
  </si>
  <si>
    <t>*1</t>
  </si>
  <si>
    <t>Réhabilitation du réseau d'eau potable phase 2</t>
  </si>
  <si>
    <t>Réhabilitation du réseau d'eau potable phase 3</t>
  </si>
  <si>
    <t>Adduction d'eau potable(additionnel)</t>
  </si>
  <si>
    <t>CHINE</t>
  </si>
  <si>
    <t>Projet PEPER</t>
  </si>
  <si>
    <t>Projet Assainissement Liquide</t>
  </si>
  <si>
    <t>AFD</t>
  </si>
  <si>
    <t>Renforcement du Réseau d'Assainissement de. Djibouti (PERRAD 2)</t>
  </si>
  <si>
    <r>
      <t>Extension et de Renforcement du Réseau d'Assainissement de. </t>
    </r>
    <r>
      <rPr>
        <b/>
        <sz val="10"/>
        <rFont val="Arial"/>
        <family val="2"/>
      </rPr>
      <t>Djibouti (PERRAD)</t>
    </r>
  </si>
  <si>
    <t>Projet Génération Géothermie</t>
  </si>
  <si>
    <t>GEF</t>
  </si>
  <si>
    <t>Projet  d'exploration géothermique du Lac Assal</t>
  </si>
  <si>
    <t>Approvisionnement eau potable et assainissement rural Tadj Ali Sabieh et Arta</t>
  </si>
  <si>
    <t>Eau potable et assainissement en milieu rural</t>
  </si>
  <si>
    <t>Projet d'exploration géothermique dans la région du lac assal  (SEFA)</t>
  </si>
  <si>
    <t>Projet d'exploration géothermique dans la région du lac assal (FAD)</t>
  </si>
  <si>
    <t>Deuxième ligne d'interconnection Electrique Djibouti-Ethiopie</t>
  </si>
  <si>
    <t>Projet de la seconde ligne d'interconnexion</t>
  </si>
  <si>
    <t>Projet d'Achat de produits pétroliers</t>
  </si>
  <si>
    <t>ROUTES / EQUIPEMENTS PUBLICS</t>
  </si>
  <si>
    <t>Cimenterie d'Ali-Sabieh 4éme ligne de crédit</t>
  </si>
  <si>
    <t>INDE</t>
  </si>
  <si>
    <t>Gouvernance pour le développement du secteur privé</t>
  </si>
  <si>
    <t>Projet de Route Randa-Balho + complémentaire + Phase III</t>
  </si>
  <si>
    <t>Réhabilitation route Djib Tadjourah</t>
  </si>
  <si>
    <t>Projet de corridor de transport Ethiopie-Djibouti (Phase 1)</t>
  </si>
  <si>
    <t>Djibouti Addis  Road corridor</t>
  </si>
  <si>
    <t>Interconnexion électrique</t>
  </si>
  <si>
    <t>Route Djibouti Galafi</t>
  </si>
  <si>
    <t>Projet de construction du Port de Tadjourah</t>
  </si>
  <si>
    <t>Financement Additionnel du projet de construction du port de Tadjourah</t>
  </si>
  <si>
    <t>Projet de construction du Port de Tadjourah complémentaire</t>
  </si>
  <si>
    <t>OPEP</t>
  </si>
  <si>
    <t>Projet de construction du Port de Tadjourah complémentaire n°2</t>
  </si>
  <si>
    <t>Route d'accès au Port de Tadjourah</t>
  </si>
  <si>
    <t>Projet de câble sous marin régional de télécommunication</t>
  </si>
  <si>
    <t>Projet de construction du Port de Ghoubet</t>
  </si>
  <si>
    <t>Port multipurpose et terminal à bétail</t>
  </si>
  <si>
    <t>Nouvelle Zone Franche</t>
  </si>
  <si>
    <t xml:space="preserve">Chemin de fer </t>
  </si>
  <si>
    <t>URBANISME ET LOGEMENTS</t>
  </si>
  <si>
    <t>Projet d'Amélioration des Bidonvilles et du Développement Urbain Intégré en République de Djibouti</t>
  </si>
  <si>
    <t>Projet 0 bidonvilles Financement additionnel</t>
  </si>
  <si>
    <t>Projet de résorption des bidonvilles additionnel</t>
  </si>
  <si>
    <t>Projet de résorption des bidonvilles</t>
  </si>
  <si>
    <t>Projet de construction de logements sociaux</t>
  </si>
  <si>
    <t>AFFAIRES SOCIALES</t>
  </si>
  <si>
    <t>PDUI 2 (Layableh)</t>
  </si>
  <si>
    <t>PDUI 2 BIS (Layableh)</t>
  </si>
  <si>
    <t>PRCC</t>
  </si>
  <si>
    <t>Projet TransForm</t>
  </si>
  <si>
    <t>Projet PARISER</t>
  </si>
  <si>
    <t>Projet PROPEJA (Améliorer les possibilités de revenu)</t>
  </si>
  <si>
    <t>Projet intégré de transferts monétaires et de renforcement du capital humain (PPA)</t>
  </si>
  <si>
    <t xml:space="preserve">Projet intégré de transferts monétaires et de renforcement du capital humain </t>
  </si>
  <si>
    <t>Enhancing Youth Resilience et Youth Leadership Prog (Min. travail + MASS)</t>
  </si>
  <si>
    <t>Projet Amélioration enviro des affaires</t>
  </si>
  <si>
    <t>OMC</t>
  </si>
  <si>
    <t>Projet de développement et de promotion du tourisme en RDD</t>
  </si>
  <si>
    <t>Projet d'impacts liés aux déplacements dans la corne de l'Afrique</t>
  </si>
  <si>
    <t>Projet d'impacts liés aux déplacements dans la corne de l'Afrique (Complémentaire)</t>
  </si>
  <si>
    <t>Projet d'intervention d'urgence en matière de protection sociale</t>
  </si>
  <si>
    <t>Promotion de l'Egalité du Genre (Min. Femme)</t>
  </si>
  <si>
    <t>Appui aux personnes à besoins spéciaux (ANPH)</t>
  </si>
  <si>
    <t>Impact of Flash Flood</t>
  </si>
  <si>
    <t>Appui aux familles et aux communautés pour l'adoption des comportements sains en faveur des soins approprié pour les enfants, les adolescents et les femmes enceintes et allaitantes</t>
  </si>
  <si>
    <t>Appui au système de protection de l'enfant</t>
  </si>
  <si>
    <t>Appui au programme de lutte contre les violences faites aux enfants y compris les MGFs</t>
  </si>
  <si>
    <t>Appui à la protection sociale sensibles aux besoins des enfants</t>
  </si>
  <si>
    <t>EDUCATION</t>
  </si>
  <si>
    <t>Projet Education COVID 19</t>
  </si>
  <si>
    <t>Soutien aux femmes et à l'entreprenariat des jeunes</t>
  </si>
  <si>
    <t>Accroître les possibilités d'Apprentissage</t>
  </si>
  <si>
    <t>Education bilingue</t>
  </si>
  <si>
    <t>Accès équitable éducation de base</t>
  </si>
  <si>
    <t>USAID</t>
  </si>
  <si>
    <t>Projet de réponse d'urgence de l'éducation à la COVID 19</t>
  </si>
  <si>
    <t>Projet d'Appui à la professionnalisation et à la Numérisation de l'Enseignement Superieur</t>
  </si>
  <si>
    <t>Appui à l'amélioration de l'accès à l'éducation formelle et non formelle y compris en situation d'urgence</t>
  </si>
  <si>
    <t>Appui à l'amélioration de la qualité de l'éducation</t>
  </si>
  <si>
    <t>Appui à l'amélioration de la coordination et de la planification et d'information du secteur de l'éducation</t>
  </si>
  <si>
    <t>Centre d'excellence Africain</t>
  </si>
  <si>
    <t>SANTE</t>
  </si>
  <si>
    <t>Projet santé COVID 19</t>
  </si>
  <si>
    <t>PAPSS Additionnel</t>
  </si>
  <si>
    <t>0 retards de croissance</t>
  </si>
  <si>
    <t>Projet de renforcement du système de santé à Djibouti</t>
  </si>
  <si>
    <t>Hôpital CNSS</t>
  </si>
  <si>
    <t>Projet d'Appui au renforcement des compétences dans le secteur de la santé</t>
  </si>
  <si>
    <t>Santé maternelle néonatale et infantile</t>
  </si>
  <si>
    <t>Projet d'appui au renforcement compétences dans secteur santé(Hopital CNSS)</t>
  </si>
  <si>
    <t>Appui au système de santé et interventions à fort impact équitablement  pour les mères, les enfants et les adolescents</t>
  </si>
  <si>
    <t>Appui aux capacités renforcements  des parties prenantes de la nutrition pour la fourniture des interventions promotionnelles et préventives de qualité</t>
  </si>
  <si>
    <t>Les établissements de santé aux niveaux national, régional et local ont amélioré leurs capacités à fournir un traitement de qualité aux enfants (6 à 59 mois) touchés par le SAM, en particulier dans les zones touchées par l'insécurité alimentaire</t>
  </si>
  <si>
    <t>Projet de construction d'un centre d'Oncologie-Prêt réaffecté au COVID 19</t>
  </si>
  <si>
    <t>Renforcement service de santé</t>
  </si>
  <si>
    <t>GAVI</t>
  </si>
  <si>
    <t>Fourniture d'équipements de santé</t>
  </si>
  <si>
    <t>Lutte contre le VIH /TB-GF (Fonds Mondial) (Min Santé)</t>
  </si>
  <si>
    <t>Lutte contre la malaria-GF et Appui au CCMI (Min. Santé)</t>
  </si>
  <si>
    <t>Health Response to COVID (Min Intérieur)</t>
  </si>
  <si>
    <t xml:space="preserve">Système de santé </t>
  </si>
  <si>
    <t>OMS</t>
  </si>
  <si>
    <t>Promotion de la santé à travers le cycle  de la vie</t>
  </si>
  <si>
    <t>Santé Maternelle et Néo-Natale</t>
  </si>
  <si>
    <t>*3</t>
  </si>
  <si>
    <t>FNUAP</t>
  </si>
  <si>
    <t xml:space="preserve">Santé reproductive/Planning familial </t>
  </si>
  <si>
    <t xml:space="preserve">Santé sexuelle et reproductive  et éducation sexuelle  des jeunes  </t>
  </si>
  <si>
    <t>Maladies transmissibles</t>
  </si>
  <si>
    <t>Maladies non transmissibles</t>
  </si>
  <si>
    <t>Programme d'urgence de Santé</t>
  </si>
  <si>
    <t>Capacités opérationnelles</t>
  </si>
  <si>
    <t>Renforcement des capacités techniques</t>
  </si>
  <si>
    <t>APPUI A LA GESTION DE L'ECONOMIE</t>
  </si>
  <si>
    <t>Appui à l'Accès à la Justice  (Min. Justice)</t>
  </si>
  <si>
    <t>SDG Accélaration et Appui à la Réforme Fiscale (Min. Budget)</t>
  </si>
  <si>
    <t>Djibouti Inclusive (Min. Finances)</t>
  </si>
  <si>
    <t>Suivi et évaluation et C4D</t>
  </si>
  <si>
    <t>Facilité de coopération technique 5</t>
  </si>
  <si>
    <t>FERC 5</t>
  </si>
  <si>
    <t>Projet d'appui à la gouvernance et décentralisation</t>
  </si>
  <si>
    <t>Projet d'Appui à la mise en œuvre de la coopération II</t>
  </si>
  <si>
    <t>Appui à la société civile</t>
  </si>
  <si>
    <t>Appui à la décentralisation, gouv et devlp local</t>
  </si>
  <si>
    <t>Programme d'Autonomisation des femmes</t>
  </si>
  <si>
    <t>Accord d'assistance sur la croissance économique</t>
  </si>
  <si>
    <t>Projet démocratie et bonne gouvernance</t>
  </si>
  <si>
    <t xml:space="preserve">Projet de Renforcement de la Résilience  économique des entreprises vulnérables en RDD </t>
  </si>
  <si>
    <t>Projet de développement des compétence pour l'emploi à Djibouti</t>
  </si>
  <si>
    <t>Modernisation de l'admnistration publique</t>
  </si>
  <si>
    <t>Economie Numérique</t>
  </si>
  <si>
    <t>Projet d'Appui aux statistiques et prise de décisions</t>
  </si>
  <si>
    <t>TOTAL GENERAL</t>
  </si>
  <si>
    <t>Hôpital CNSS SI</t>
  </si>
  <si>
    <t>Hôpital CNSS LN</t>
  </si>
  <si>
    <t>Hôpital CNSS LI</t>
  </si>
  <si>
    <t>PROGRAMME D'INVESTISSEMENT PUBLIC DE JANVIER 2023</t>
  </si>
  <si>
    <t>MIS A JOUR LE 8 MARS 2023</t>
  </si>
  <si>
    <t>DIRECTION DE LA DETTE PUBLIQUE</t>
  </si>
  <si>
    <t>SOUS/DIRECTION  DE GESTION ET SUIVI DES FINANCEMENTS</t>
  </si>
  <si>
    <t>INTITULE</t>
  </si>
  <si>
    <t>Montant FD</t>
  </si>
  <si>
    <r>
      <t>Ø</t>
    </r>
    <r>
      <rPr>
        <sz val="7"/>
        <color indexed="63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 xml:space="preserve">Non affectés                                                                                 </t>
    </r>
  </si>
  <si>
    <r>
      <t>Ø</t>
    </r>
    <r>
      <rPr>
        <sz val="7"/>
        <color indexed="63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>Affectés aux dépenses courantes (autres)  ((don))</t>
    </r>
  </si>
  <si>
    <r>
      <t>Ø</t>
    </r>
    <r>
      <rPr>
        <sz val="7"/>
        <color indexed="63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>Affectés au PIP</t>
    </r>
  </si>
  <si>
    <t> Programme  de Développement  sur Financement  Extérieur</t>
  </si>
  <si>
    <r>
      <t>Ø</t>
    </r>
    <r>
      <rPr>
        <sz val="7"/>
        <color indexed="63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>Autres (dépenses courantes) ((don))</t>
    </r>
  </si>
  <si>
    <r>
      <t>Ø</t>
    </r>
    <r>
      <rPr>
        <sz val="7"/>
        <color indexed="63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 xml:space="preserve"> Financés sur dons</t>
    </r>
  </si>
  <si>
    <r>
      <t>Ø</t>
    </r>
    <r>
      <rPr>
        <sz val="7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>Financés sur prêts</t>
    </r>
  </si>
  <si>
    <r>
      <t>Ø</t>
    </r>
    <r>
      <rPr>
        <sz val="7"/>
        <rFont val="Times New Roman"/>
        <family val="1"/>
      </rPr>
      <t xml:space="preserve">      </t>
    </r>
    <r>
      <rPr>
        <sz val="12"/>
        <color indexed="63"/>
        <rFont val="Arial"/>
        <family val="2"/>
      </rPr>
      <t>Avalisés</t>
    </r>
  </si>
  <si>
    <t>REPARTITION PIP DANS LE TOFE JANVIER 2023 (Millions FD)</t>
  </si>
  <si>
    <t>TOTAL PROGRAMME D'INVESTISSEMENT PUBLIC 2023</t>
  </si>
  <si>
    <t>Cumul 23</t>
  </si>
  <si>
    <t>REPARTITION PIP DANS LE TOFE FEVRIER 2023 (Millions FD)</t>
  </si>
  <si>
    <t>PROGRAMME D’INVESTISSEMENT PUBLIC 2023</t>
  </si>
  <si>
    <t>REPARTITION PIP DANS LE TOFE JUIN 2023 (Millions FD)</t>
  </si>
  <si>
    <t>REPARTITION PIP DANS LE TOFE MARS 2023 (Millions FD)</t>
  </si>
  <si>
    <t>REPARTITION PIP DANS LE TOFE AVRIL 2023 (Millions FD)</t>
  </si>
  <si>
    <t>REPARTITION PIP DANS LE TOFE MAI 2023 (Millions FD)</t>
  </si>
  <si>
    <t>Projet de construction de logements abordables</t>
  </si>
  <si>
    <t>,</t>
  </si>
  <si>
    <t>REPARTITION PIP DANS LE TOFE JUILLET 2023 (Millions FD)</t>
  </si>
  <si>
    <t>MIS A JOUR LE 8 Août 2023</t>
  </si>
  <si>
    <t>LFR 2023</t>
  </si>
  <si>
    <t>Etude intégrée des infrastructures urbaines et de l'adaptation climatique dans la ville de Djibouti</t>
  </si>
  <si>
    <t>Projet de services de développement des entreprises pour les micro, petites et moyennes entreprises</t>
  </si>
  <si>
    <t>Autonomiser les communautés pour une meilleure nutrition à Djibouti</t>
  </si>
  <si>
    <t>Projet d'intégration numérique</t>
  </si>
  <si>
    <t>REPARTITION PIP DANS LE TOFE AOÜT 2023 (Millions FD)</t>
  </si>
  <si>
    <t>REPARTITION PIP DANS LE TOFE SEPTEMBRE 2023 (Millions FD)</t>
  </si>
  <si>
    <t>Promouvoir la résilience des femmes et des communautés dans la lutte contre la violence fondée sur le genre</t>
  </si>
  <si>
    <t>REPARTITION PIP DANS LE TOFE OCTOBRE 2023 (Millions FD)</t>
  </si>
  <si>
    <t>MIS A JOUR LE 10 DECEMBRE 2023</t>
  </si>
  <si>
    <t>REPARTITION PIP DANS LE TOFE NOVEMBRE 2023 (Millions FD)</t>
  </si>
  <si>
    <t>REPARTITION PIP DANS LE TOFE DECEMBRE 2023 (Millions FD)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</si>
</sst>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000"/>
    <numFmt numFmtId="166" formatCode="_-* #,##0\ _€_-;\-* #,##0\ _€_-;_-* &quot;-&quot;??\ _€_-;_-@_-"/>
    <numFmt numFmtId="167" formatCode="#,##0.0"/>
  </numFmts>
  <fonts count="28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Arial"/>
      <family val="2"/>
    </font>
    <font>
      <sz val="12"/>
      <name val="Times New Roman"/>
      <family val="1"/>
    </font>
    <font>
      <b/>
      <u/>
      <sz val="12"/>
      <name val="Arial"/>
      <family val="2"/>
    </font>
    <font>
      <sz val="12"/>
      <color indexed="63"/>
      <name val="Wingdings"/>
      <charset val="2"/>
    </font>
    <font>
      <sz val="7"/>
      <color indexed="63"/>
      <name val="Times New Roman"/>
      <family val="1"/>
    </font>
    <font>
      <sz val="12"/>
      <color indexed="63"/>
      <name val="Arial"/>
      <family val="2"/>
    </font>
    <font>
      <i/>
      <sz val="10"/>
      <name val="Arial"/>
      <family val="2"/>
    </font>
    <font>
      <b/>
      <i/>
      <u/>
      <sz val="12"/>
      <color indexed="63"/>
      <name val="Arial"/>
      <family val="2"/>
    </font>
    <font>
      <sz val="12"/>
      <name val="Wingdings"/>
      <charset val="2"/>
    </font>
    <font>
      <sz val="7"/>
      <name val="Times New Roman"/>
      <family val="1"/>
    </font>
    <font>
      <b/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Arial Unicode MS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4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238"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5" fillId="2" borderId="0" xfId="0" applyFont="1" applyFill="1"/>
    <xf numFmtId="0" fontId="7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3" fontId="5" fillId="2" borderId="0" xfId="1" applyNumberFormat="1" applyFont="1" applyFill="1"/>
    <xf numFmtId="0" fontId="7" fillId="3" borderId="7" xfId="2" applyFont="1" applyFill="1" applyBorder="1"/>
    <xf numFmtId="0" fontId="8" fillId="3" borderId="8" xfId="2" applyFont="1" applyFill="1" applyBorder="1"/>
    <xf numFmtId="0" fontId="8" fillId="3" borderId="7" xfId="2" applyFont="1" applyFill="1" applyBorder="1"/>
    <xf numFmtId="0" fontId="8" fillId="3" borderId="7" xfId="2" applyFont="1" applyFill="1" applyBorder="1" applyAlignment="1">
      <alignment horizontal="center"/>
    </xf>
    <xf numFmtId="0" fontId="8" fillId="3" borderId="9" xfId="2" applyFont="1" applyFill="1" applyBorder="1"/>
    <xf numFmtId="0" fontId="8" fillId="3" borderId="9" xfId="2" applyFont="1" applyFill="1" applyBorder="1" applyAlignment="1">
      <alignment horizontal="center"/>
    </xf>
    <xf numFmtId="0" fontId="8" fillId="3" borderId="10" xfId="2" applyFont="1" applyFill="1" applyBorder="1" applyAlignment="1">
      <alignment horizontal="center"/>
    </xf>
    <xf numFmtId="0" fontId="9" fillId="2" borderId="0" xfId="3" quotePrefix="1" applyNumberFormat="1" applyFont="1" applyFill="1" applyBorder="1" applyAlignment="1" applyProtection="1">
      <alignment vertical="top"/>
    </xf>
    <xf numFmtId="0" fontId="9" fillId="2" borderId="0" xfId="3" quotePrefix="1" applyNumberFormat="1" applyFont="1" applyFill="1" applyBorder="1" applyAlignment="1" applyProtection="1">
      <alignment horizontal="center" vertical="top"/>
    </xf>
    <xf numFmtId="0" fontId="3" fillId="2" borderId="0" xfId="2" quotePrefix="1" applyFill="1" applyAlignment="1">
      <alignment horizontal="center"/>
    </xf>
    <xf numFmtId="0" fontId="9" fillId="3" borderId="2" xfId="3" applyNumberFormat="1" applyFont="1" applyFill="1" applyBorder="1" applyAlignment="1" applyProtection="1">
      <alignment vertical="top"/>
    </xf>
    <xf numFmtId="0" fontId="9" fillId="3" borderId="3" xfId="3" applyNumberFormat="1" applyFont="1" applyFill="1" applyBorder="1" applyAlignment="1" applyProtection="1">
      <alignment vertical="top"/>
    </xf>
    <xf numFmtId="0" fontId="9" fillId="3" borderId="4" xfId="3" applyNumberFormat="1" applyFont="1" applyFill="1" applyBorder="1" applyAlignment="1" applyProtection="1">
      <alignment vertical="top"/>
    </xf>
    <xf numFmtId="3" fontId="9" fillId="3" borderId="3" xfId="3" applyNumberFormat="1" applyFont="1" applyFill="1" applyBorder="1" applyAlignment="1" applyProtection="1">
      <alignment horizontal="center" vertical="top"/>
    </xf>
    <xf numFmtId="0" fontId="9" fillId="2" borderId="0" xfId="3" applyNumberFormat="1" applyFont="1" applyFill="1" applyBorder="1" applyAlignment="1" applyProtection="1">
      <alignment vertical="top"/>
    </xf>
    <xf numFmtId="3" fontId="3" fillId="2" borderId="0" xfId="3" applyNumberFormat="1" applyFont="1" applyFill="1" applyBorder="1" applyAlignment="1" applyProtection="1">
      <alignment vertical="top"/>
    </xf>
    <xf numFmtId="3" fontId="5" fillId="0" borderId="0" xfId="0" applyNumberFormat="1" applyFont="1"/>
    <xf numFmtId="0" fontId="3" fillId="2" borderId="1" xfId="2" applyFill="1" applyBorder="1" applyAlignment="1">
      <alignment vertical="center"/>
    </xf>
    <xf numFmtId="0" fontId="3" fillId="2" borderId="1" xfId="2" applyFill="1" applyBorder="1"/>
    <xf numFmtId="0" fontId="9" fillId="2" borderId="1" xfId="2" applyFont="1" applyFill="1" applyBorder="1" applyAlignment="1">
      <alignment horizontal="center"/>
    </xf>
    <xf numFmtId="3" fontId="9" fillId="2" borderId="1" xfId="2" applyNumberFormat="1" applyFont="1" applyFill="1" applyBorder="1" applyAlignment="1">
      <alignment horizontal="center"/>
    </xf>
    <xf numFmtId="0" fontId="3" fillId="2" borderId="1" xfId="2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3" fillId="2" borderId="1" xfId="0" applyNumberFormat="1" applyFont="1" applyFill="1" applyBorder="1"/>
    <xf numFmtId="0" fontId="3" fillId="2" borderId="1" xfId="0" applyFont="1" applyFill="1" applyBorder="1"/>
    <xf numFmtId="3" fontId="3" fillId="2" borderId="1" xfId="2" applyNumberFormat="1" applyFill="1" applyBorder="1" applyAlignment="1">
      <alignment horizontal="center"/>
    </xf>
    <xf numFmtId="0" fontId="9" fillId="2" borderId="1" xfId="2" applyFont="1" applyFill="1" applyBorder="1" applyAlignment="1">
      <alignment horizontal="center" vertical="center" wrapText="1"/>
    </xf>
    <xf numFmtId="3" fontId="9" fillId="2" borderId="1" xfId="2" applyNumberFormat="1" applyFont="1" applyFill="1" applyBorder="1" applyAlignment="1">
      <alignment horizontal="center" vertical="center" wrapText="1"/>
    </xf>
    <xf numFmtId="3" fontId="3" fillId="2" borderId="1" xfId="2" applyNumberForma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/>
    <xf numFmtId="0" fontId="3" fillId="0" borderId="1" xfId="0" applyFont="1" applyBorder="1"/>
    <xf numFmtId="0" fontId="3" fillId="4" borderId="1" xfId="2" applyFill="1" applyBorder="1" applyAlignment="1">
      <alignment vertical="center"/>
    </xf>
    <xf numFmtId="0" fontId="3" fillId="4" borderId="1" xfId="2" applyFill="1" applyBorder="1"/>
    <xf numFmtId="0" fontId="9" fillId="4" borderId="1" xfId="2" applyFont="1" applyFill="1" applyBorder="1" applyAlignment="1">
      <alignment horizontal="center"/>
    </xf>
    <xf numFmtId="3" fontId="9" fillId="4" borderId="1" xfId="2" applyNumberFormat="1" applyFont="1" applyFill="1" applyBorder="1" applyAlignment="1">
      <alignment horizontal="center"/>
    </xf>
    <xf numFmtId="3" fontId="3" fillId="4" borderId="1" xfId="2" applyNumberForma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9" fillId="2" borderId="1" xfId="2" applyFont="1" applyFill="1" applyBorder="1"/>
    <xf numFmtId="0" fontId="3" fillId="4" borderId="1" xfId="2" applyFill="1" applyBorder="1" applyAlignment="1">
      <alignment horizontal="center"/>
    </xf>
    <xf numFmtId="0" fontId="10" fillId="0" borderId="1" xfId="0" applyFont="1" applyBorder="1"/>
    <xf numFmtId="3" fontId="3" fillId="4" borderId="1" xfId="0" applyNumberFormat="1" applyFont="1" applyFill="1" applyBorder="1"/>
    <xf numFmtId="0" fontId="3" fillId="4" borderId="1" xfId="0" applyFont="1" applyFill="1" applyBorder="1"/>
    <xf numFmtId="0" fontId="3" fillId="2" borderId="1" xfId="3" applyFont="1" applyFill="1" applyBorder="1" applyAlignment="1">
      <alignment horizontal="left" vertical="center"/>
    </xf>
    <xf numFmtId="0" fontId="3" fillId="2" borderId="1" xfId="3" quotePrefix="1" applyFont="1" applyFill="1" applyBorder="1" applyAlignment="1">
      <alignment horizontal="left"/>
    </xf>
    <xf numFmtId="0" fontId="9" fillId="2" borderId="1" xfId="3" applyFont="1" applyFill="1" applyBorder="1" applyAlignment="1">
      <alignment horizontal="center"/>
    </xf>
    <xf numFmtId="0" fontId="9" fillId="2" borderId="1" xfId="3" quotePrefix="1" applyFont="1" applyFill="1" applyBorder="1" applyAlignment="1">
      <alignment horizontal="center"/>
    </xf>
    <xf numFmtId="0" fontId="3" fillId="2" borderId="1" xfId="3" quotePrefix="1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left"/>
    </xf>
    <xf numFmtId="0" fontId="9" fillId="5" borderId="0" xfId="3" quotePrefix="1" applyFont="1" applyFill="1" applyBorder="1" applyAlignment="1">
      <alignment horizontal="left"/>
    </xf>
    <xf numFmtId="0" fontId="3" fillId="2" borderId="0" xfId="3" quotePrefix="1" applyFont="1" applyFill="1" applyBorder="1" applyAlignment="1">
      <alignment horizontal="left"/>
    </xf>
    <xf numFmtId="0" fontId="9" fillId="3" borderId="11" xfId="3" applyNumberFormat="1" applyFont="1" applyFill="1" applyBorder="1" applyAlignment="1" applyProtection="1">
      <alignment vertical="top"/>
    </xf>
    <xf numFmtId="0" fontId="9" fillId="3" borderId="6" xfId="3" applyNumberFormat="1" applyFont="1" applyFill="1" applyBorder="1" applyAlignment="1" applyProtection="1">
      <alignment vertical="top"/>
    </xf>
    <xf numFmtId="0" fontId="9" fillId="3" borderId="12" xfId="3" applyNumberFormat="1" applyFont="1" applyFill="1" applyBorder="1" applyAlignment="1" applyProtection="1">
      <alignment vertical="top"/>
    </xf>
    <xf numFmtId="0" fontId="9" fillId="4" borderId="1" xfId="2" applyFont="1" applyFill="1" applyBorder="1"/>
    <xf numFmtId="0" fontId="9" fillId="3" borderId="5" xfId="3" applyNumberFormat="1" applyFont="1" applyFill="1" applyBorder="1" applyAlignment="1" applyProtection="1">
      <alignment vertical="top"/>
    </xf>
    <xf numFmtId="0" fontId="3" fillId="6" borderId="1" xfId="2" applyFill="1" applyBorder="1" applyAlignment="1">
      <alignment vertical="center"/>
    </xf>
    <xf numFmtId="0" fontId="9" fillId="6" borderId="1" xfId="2" applyFont="1" applyFill="1" applyBorder="1"/>
    <xf numFmtId="0" fontId="9" fillId="6" borderId="1" xfId="2" applyFont="1" applyFill="1" applyBorder="1" applyAlignment="1">
      <alignment horizontal="center"/>
    </xf>
    <xf numFmtId="3" fontId="9" fillId="6" borderId="1" xfId="2" applyNumberFormat="1" applyFont="1" applyFill="1" applyBorder="1" applyAlignment="1">
      <alignment horizontal="center"/>
    </xf>
    <xf numFmtId="3" fontId="3" fillId="6" borderId="1" xfId="2" applyNumberForma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" fillId="5" borderId="0" xfId="3" quotePrefix="1" applyFont="1" applyFill="1" applyBorder="1" applyAlignment="1">
      <alignment horizontal="left" vertical="center"/>
    </xf>
    <xf numFmtId="0" fontId="9" fillId="5" borderId="0" xfId="3" quotePrefix="1" applyFont="1" applyFill="1" applyBorder="1" applyAlignment="1">
      <alignment horizontal="center"/>
    </xf>
    <xf numFmtId="0" fontId="3" fillId="2" borderId="0" xfId="3" quotePrefix="1" applyFont="1" applyFill="1" applyBorder="1" applyAlignment="1">
      <alignment horizontal="center"/>
    </xf>
    <xf numFmtId="0" fontId="11" fillId="3" borderId="3" xfId="3" applyNumberFormat="1" applyFont="1" applyFill="1" applyBorder="1" applyAlignment="1" applyProtection="1">
      <alignment vertical="center"/>
    </xf>
    <xf numFmtId="0" fontId="11" fillId="3" borderId="3" xfId="3" applyNumberFormat="1" applyFont="1" applyFill="1" applyBorder="1" applyAlignment="1" applyProtection="1">
      <alignment vertical="top"/>
    </xf>
    <xf numFmtId="44" fontId="3" fillId="2" borderId="1" xfId="4" applyFont="1" applyFill="1" applyBorder="1" applyAlignment="1">
      <alignment vertical="center"/>
    </xf>
    <xf numFmtId="3" fontId="9" fillId="2" borderId="1" xfId="2" applyNumberFormat="1" applyFont="1" applyFill="1" applyBorder="1"/>
    <xf numFmtId="44" fontId="3" fillId="7" borderId="1" xfId="4" applyFont="1" applyFill="1" applyBorder="1" applyAlignment="1">
      <alignment horizontal="left" vertical="center"/>
    </xf>
    <xf numFmtId="3" fontId="9" fillId="7" borderId="1" xfId="2" applyNumberFormat="1" applyFont="1" applyFill="1" applyBorder="1" applyAlignment="1">
      <alignment horizontal="center"/>
    </xf>
    <xf numFmtId="0" fontId="9" fillId="7" borderId="1" xfId="2" applyFont="1" applyFill="1" applyBorder="1" applyAlignment="1">
      <alignment horizontal="center"/>
    </xf>
    <xf numFmtId="3" fontId="3" fillId="7" borderId="1" xfId="2" applyNumberForma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44" fontId="3" fillId="6" borderId="1" xfId="4" applyFont="1" applyFill="1" applyBorder="1" applyAlignment="1">
      <alignment horizontal="left" vertical="center"/>
    </xf>
    <xf numFmtId="44" fontId="3" fillId="4" borderId="1" xfId="4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right"/>
    </xf>
    <xf numFmtId="0" fontId="3" fillId="2" borderId="0" xfId="2" applyFill="1"/>
    <xf numFmtId="0" fontId="3" fillId="8" borderId="1" xfId="2" applyFill="1" applyBorder="1" applyAlignment="1">
      <alignment vertical="center"/>
    </xf>
    <xf numFmtId="0" fontId="9" fillId="8" borderId="1" xfId="2" applyFont="1" applyFill="1" applyBorder="1" applyAlignment="1">
      <alignment horizontal="center"/>
    </xf>
    <xf numFmtId="3" fontId="9" fillId="8" borderId="1" xfId="2" applyNumberFormat="1" applyFont="1" applyFill="1" applyBorder="1" applyAlignment="1">
      <alignment horizontal="center"/>
    </xf>
    <xf numFmtId="0" fontId="3" fillId="8" borderId="1" xfId="2" applyFill="1" applyBorder="1" applyAlignment="1">
      <alignment horizontal="center"/>
    </xf>
    <xf numFmtId="3" fontId="3" fillId="8" borderId="1" xfId="0" applyNumberFormat="1" applyFont="1" applyFill="1" applyBorder="1"/>
    <xf numFmtId="0" fontId="3" fillId="8" borderId="1" xfId="2" applyFill="1" applyBorder="1"/>
    <xf numFmtId="0" fontId="3" fillId="8" borderId="0" xfId="2" applyFill="1"/>
    <xf numFmtId="0" fontId="5" fillId="8" borderId="0" xfId="0" applyFont="1" applyFill="1"/>
    <xf numFmtId="0" fontId="3" fillId="2" borderId="0" xfId="2" applyFill="1" applyAlignment="1">
      <alignment horizontal="center"/>
    </xf>
    <xf numFmtId="0" fontId="3" fillId="5" borderId="0" xfId="2" quotePrefix="1" applyFill="1"/>
    <xf numFmtId="0" fontId="9" fillId="5" borderId="0" xfId="2" quotePrefix="1" applyFont="1" applyFill="1"/>
    <xf numFmtId="0" fontId="3" fillId="2" borderId="0" xfId="2" quotePrefix="1" applyFill="1"/>
    <xf numFmtId="0" fontId="0" fillId="4" borderId="1" xfId="0" applyFill="1" applyBorder="1"/>
    <xf numFmtId="0" fontId="3" fillId="4" borderId="1" xfId="2" quotePrefix="1" applyFill="1" applyBorder="1"/>
    <xf numFmtId="3" fontId="5" fillId="4" borderId="1" xfId="0" applyNumberFormat="1" applyFont="1" applyFill="1" applyBorder="1"/>
    <xf numFmtId="0" fontId="3" fillId="6" borderId="1" xfId="2" applyFill="1" applyBorder="1"/>
    <xf numFmtId="0" fontId="3" fillId="6" borderId="1" xfId="2" applyFill="1" applyBorder="1" applyAlignment="1">
      <alignment horizontal="center"/>
    </xf>
    <xf numFmtId="0" fontId="9" fillId="2" borderId="0" xfId="2" applyFont="1" applyFill="1"/>
    <xf numFmtId="0" fontId="3" fillId="2" borderId="13" xfId="2" applyFill="1" applyBorder="1" applyAlignment="1">
      <alignment vertical="center"/>
    </xf>
    <xf numFmtId="0" fontId="9" fillId="2" borderId="13" xfId="2" applyFont="1" applyFill="1" applyBorder="1"/>
    <xf numFmtId="3" fontId="9" fillId="2" borderId="13" xfId="2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3" fillId="7" borderId="1" xfId="2" applyFill="1" applyBorder="1" applyAlignment="1">
      <alignment vertical="center"/>
    </xf>
    <xf numFmtId="0" fontId="3" fillId="7" borderId="1" xfId="2" applyFill="1" applyBorder="1"/>
    <xf numFmtId="0" fontId="9" fillId="4" borderId="1" xfId="2" applyFont="1" applyFill="1" applyBorder="1" applyAlignment="1">
      <alignment vertical="center"/>
    </xf>
    <xf numFmtId="3" fontId="3" fillId="0" borderId="1" xfId="0" applyNumberFormat="1" applyFont="1" applyBorder="1" applyAlignment="1">
      <alignment horizontal="center"/>
    </xf>
    <xf numFmtId="0" fontId="3" fillId="5" borderId="1" xfId="3" applyFont="1" applyFill="1" applyBorder="1" applyAlignment="1">
      <alignment horizontal="left"/>
    </xf>
    <xf numFmtId="0" fontId="3" fillId="5" borderId="1" xfId="3" quotePrefix="1" applyFont="1" applyFill="1" applyBorder="1" applyAlignment="1">
      <alignment horizontal="left"/>
    </xf>
    <xf numFmtId="0" fontId="9" fillId="5" borderId="1" xfId="3" applyFont="1" applyFill="1" applyBorder="1" applyAlignment="1">
      <alignment horizontal="center"/>
    </xf>
    <xf numFmtId="0" fontId="9" fillId="5" borderId="1" xfId="3" quotePrefix="1" applyFont="1" applyFill="1" applyBorder="1" applyAlignment="1">
      <alignment horizontal="center"/>
    </xf>
    <xf numFmtId="0" fontId="3" fillId="9" borderId="1" xfId="2" applyFill="1" applyBorder="1"/>
    <xf numFmtId="0" fontId="9" fillId="9" borderId="1" xfId="2" applyFont="1" applyFill="1" applyBorder="1" applyAlignment="1">
      <alignment horizontal="center"/>
    </xf>
    <xf numFmtId="3" fontId="9" fillId="9" borderId="1" xfId="2" applyNumberFormat="1" applyFont="1" applyFill="1" applyBorder="1" applyAlignment="1">
      <alignment horizontal="center"/>
    </xf>
    <xf numFmtId="3" fontId="3" fillId="9" borderId="1" xfId="2" applyNumberFormat="1" applyFill="1" applyBorder="1" applyAlignment="1">
      <alignment horizontal="center"/>
    </xf>
    <xf numFmtId="3" fontId="3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3" fontId="3" fillId="9" borderId="1" xfId="0" applyNumberFormat="1" applyFont="1" applyFill="1" applyBorder="1"/>
    <xf numFmtId="0" fontId="3" fillId="9" borderId="1" xfId="0" applyFont="1" applyFill="1" applyBorder="1"/>
    <xf numFmtId="3" fontId="9" fillId="4" borderId="1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0" fontId="9" fillId="4" borderId="14" xfId="2" applyFont="1" applyFill="1" applyBorder="1"/>
    <xf numFmtId="0" fontId="9" fillId="8" borderId="1" xfId="2" applyFont="1" applyFill="1" applyBorder="1"/>
    <xf numFmtId="0" fontId="3" fillId="8" borderId="1" xfId="0" applyFont="1" applyFill="1" applyBorder="1"/>
    <xf numFmtId="0" fontId="3" fillId="8" borderId="1" xfId="0" applyFont="1" applyFill="1" applyBorder="1" applyAlignment="1">
      <alignment horizontal="center"/>
    </xf>
    <xf numFmtId="0" fontId="11" fillId="3" borderId="11" xfId="3" applyNumberFormat="1" applyFont="1" applyFill="1" applyBorder="1" applyAlignment="1" applyProtection="1">
      <alignment vertical="top"/>
    </xf>
    <xf numFmtId="0" fontId="11" fillId="3" borderId="6" xfId="3" applyNumberFormat="1" applyFont="1" applyFill="1" applyBorder="1" applyAlignment="1" applyProtection="1">
      <alignment vertical="top"/>
    </xf>
    <xf numFmtId="0" fontId="9" fillId="2" borderId="0" xfId="3" quotePrefix="1" applyFont="1" applyFill="1" applyBorder="1" applyAlignment="1">
      <alignment horizontal="left"/>
    </xf>
    <xf numFmtId="0" fontId="9" fillId="2" borderId="0" xfId="3" quotePrefix="1" applyFont="1" applyFill="1" applyBorder="1" applyAlignment="1">
      <alignment horizontal="center"/>
    </xf>
    <xf numFmtId="0" fontId="3" fillId="2" borderId="13" xfId="2" applyFill="1" applyBorder="1" applyAlignment="1">
      <alignment horizontal="center"/>
    </xf>
    <xf numFmtId="0" fontId="9" fillId="4" borderId="1" xfId="2" applyFont="1" applyFill="1" applyBorder="1" applyAlignment="1">
      <alignment horizontal="left"/>
    </xf>
    <xf numFmtId="1" fontId="9" fillId="4" borderId="1" xfId="2" applyNumberFormat="1" applyFont="1" applyFill="1" applyBorder="1" applyAlignment="1">
      <alignment horizontal="center"/>
    </xf>
    <xf numFmtId="0" fontId="9" fillId="2" borderId="1" xfId="2" applyFont="1" applyFill="1" applyBorder="1" applyAlignment="1">
      <alignment horizontal="left"/>
    </xf>
    <xf numFmtId="1" fontId="9" fillId="2" borderId="1" xfId="2" applyNumberFormat="1" applyFont="1" applyFill="1" applyBorder="1" applyAlignment="1">
      <alignment horizontal="center"/>
    </xf>
    <xf numFmtId="0" fontId="3" fillId="2" borderId="1" xfId="2" applyFill="1" applyBorder="1" applyAlignment="1">
      <alignment horizontal="left"/>
    </xf>
    <xf numFmtId="0" fontId="9" fillId="8" borderId="13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4" borderId="13" xfId="2" applyFont="1" applyFill="1" applyBorder="1" applyAlignment="1">
      <alignment horizontal="center"/>
    </xf>
    <xf numFmtId="1" fontId="3" fillId="0" borderId="1" xfId="1" applyNumberFormat="1" applyFont="1" applyBorder="1" applyAlignment="1">
      <alignment horizontal="center"/>
    </xf>
    <xf numFmtId="0" fontId="12" fillId="3" borderId="2" xfId="3" applyNumberFormat="1" applyFont="1" applyFill="1" applyBorder="1" applyAlignment="1" applyProtection="1">
      <alignment vertical="top"/>
    </xf>
    <xf numFmtId="0" fontId="12" fillId="3" borderId="3" xfId="3" applyNumberFormat="1" applyFont="1" applyFill="1" applyBorder="1" applyAlignment="1" applyProtection="1">
      <alignment vertical="top"/>
    </xf>
    <xf numFmtId="0" fontId="12" fillId="3" borderId="4" xfId="2" applyFont="1" applyFill="1" applyBorder="1"/>
    <xf numFmtId="0" fontId="12" fillId="3" borderId="3" xfId="2" applyFont="1" applyFill="1" applyBorder="1"/>
    <xf numFmtId="3" fontId="12" fillId="3" borderId="3" xfId="2" applyNumberFormat="1" applyFont="1" applyFill="1" applyBorder="1" applyAlignment="1">
      <alignment horizontal="center"/>
    </xf>
    <xf numFmtId="17" fontId="8" fillId="3" borderId="9" xfId="2" applyNumberFormat="1" applyFont="1" applyFill="1" applyBorder="1" applyAlignment="1">
      <alignment horizontal="center"/>
    </xf>
    <xf numFmtId="3" fontId="0" fillId="0" borderId="0" xfId="0" applyNumberFormat="1"/>
    <xf numFmtId="0" fontId="0" fillId="5" borderId="0" xfId="0" applyFill="1"/>
    <xf numFmtId="0" fontId="15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9" fillId="5" borderId="3" xfId="0" applyFont="1" applyFill="1" applyBorder="1"/>
    <xf numFmtId="0" fontId="9" fillId="5" borderId="3" xfId="0" applyFont="1" applyFill="1" applyBorder="1" applyAlignment="1">
      <alignment horizontal="center"/>
    </xf>
    <xf numFmtId="0" fontId="0" fillId="5" borderId="15" xfId="0" applyFill="1" applyBorder="1"/>
    <xf numFmtId="0" fontId="17" fillId="5" borderId="13" xfId="0" applyFont="1" applyFill="1" applyBorder="1" applyAlignment="1">
      <alignment horizontal="left" indent="2"/>
    </xf>
    <xf numFmtId="3" fontId="20" fillId="5" borderId="13" xfId="0" applyNumberFormat="1" applyFont="1" applyFill="1" applyBorder="1"/>
    <xf numFmtId="0" fontId="17" fillId="5" borderId="16" xfId="0" applyFont="1" applyFill="1" applyBorder="1" applyAlignment="1">
      <alignment horizontal="left" indent="2"/>
    </xf>
    <xf numFmtId="3" fontId="20" fillId="5" borderId="16" xfId="0" applyNumberFormat="1" applyFont="1" applyFill="1" applyBorder="1"/>
    <xf numFmtId="0" fontId="17" fillId="5" borderId="14" xfId="0" applyFont="1" applyFill="1" applyBorder="1" applyAlignment="1">
      <alignment horizontal="left" indent="2"/>
    </xf>
    <xf numFmtId="3" fontId="20" fillId="5" borderId="14" xfId="0" applyNumberFormat="1" applyFont="1" applyFill="1" applyBorder="1"/>
    <xf numFmtId="0" fontId="19" fillId="5" borderId="0" xfId="0" applyFont="1" applyFill="1"/>
    <xf numFmtId="3" fontId="20" fillId="5" borderId="0" xfId="0" applyNumberFormat="1" applyFont="1" applyFill="1"/>
    <xf numFmtId="0" fontId="21" fillId="5" borderId="0" xfId="0" applyFont="1" applyFill="1"/>
    <xf numFmtId="0" fontId="0" fillId="5" borderId="0" xfId="0" applyFill="1" applyAlignment="1">
      <alignment horizontal="left" indent="2"/>
    </xf>
    <xf numFmtId="0" fontId="22" fillId="5" borderId="14" xfId="0" applyFont="1" applyFill="1" applyBorder="1" applyAlignment="1">
      <alignment horizontal="left" indent="2"/>
    </xf>
    <xf numFmtId="0" fontId="22" fillId="5" borderId="0" xfId="0" applyFont="1" applyFill="1" applyAlignment="1">
      <alignment horizontal="left" indent="2"/>
    </xf>
    <xf numFmtId="0" fontId="22" fillId="5" borderId="1" xfId="0" applyFont="1" applyFill="1" applyBorder="1" applyAlignment="1">
      <alignment horizontal="left" indent="2"/>
    </xf>
    <xf numFmtId="3" fontId="20" fillId="5" borderId="1" xfId="0" applyNumberFormat="1" applyFont="1" applyFill="1" applyBorder="1"/>
    <xf numFmtId="0" fontId="9" fillId="5" borderId="1" xfId="0" applyFont="1" applyFill="1" applyBorder="1"/>
    <xf numFmtId="3" fontId="24" fillId="5" borderId="1" xfId="0" applyNumberFormat="1" applyFont="1" applyFill="1" applyBorder="1"/>
    <xf numFmtId="0" fontId="5" fillId="12" borderId="0" xfId="0" applyFont="1" applyFill="1"/>
    <xf numFmtId="0" fontId="8" fillId="12" borderId="7" xfId="2" applyFont="1" applyFill="1" applyBorder="1" applyAlignment="1">
      <alignment horizontal="center"/>
    </xf>
    <xf numFmtId="17" fontId="8" fillId="12" borderId="9" xfId="2" applyNumberFormat="1" applyFont="1" applyFill="1" applyBorder="1" applyAlignment="1">
      <alignment horizontal="center"/>
    </xf>
    <xf numFmtId="3" fontId="9" fillId="12" borderId="3" xfId="3" applyNumberFormat="1" applyFont="1" applyFill="1" applyBorder="1" applyAlignment="1" applyProtection="1">
      <alignment horizontal="center" vertical="top"/>
    </xf>
    <xf numFmtId="0" fontId="3" fillId="12" borderId="1" xfId="0" applyFont="1" applyFill="1" applyBorder="1"/>
    <xf numFmtId="3" fontId="3" fillId="12" borderId="1" xfId="0" applyNumberFormat="1" applyFont="1" applyFill="1" applyBorder="1"/>
    <xf numFmtId="0" fontId="3" fillId="12" borderId="1" xfId="2" applyFill="1" applyBorder="1"/>
    <xf numFmtId="0" fontId="3" fillId="12" borderId="0" xfId="2" applyFill="1"/>
    <xf numFmtId="0" fontId="9" fillId="12" borderId="1" xfId="2" applyFont="1" applyFill="1" applyBorder="1"/>
    <xf numFmtId="3" fontId="12" fillId="12" borderId="3" xfId="2" applyNumberFormat="1" applyFont="1" applyFill="1" applyBorder="1" applyAlignment="1">
      <alignment horizontal="center"/>
    </xf>
    <xf numFmtId="0" fontId="5" fillId="12" borderId="0" xfId="0" applyFont="1" applyFill="1" applyAlignment="1">
      <alignment horizontal="center"/>
    </xf>
    <xf numFmtId="0" fontId="25" fillId="2" borderId="1" xfId="0" applyFont="1" applyFill="1" applyBorder="1"/>
    <xf numFmtId="0" fontId="25" fillId="0" borderId="1" xfId="0" applyFont="1" applyBorder="1"/>
    <xf numFmtId="0" fontId="25" fillId="10" borderId="1" xfId="0" applyFont="1" applyFill="1" applyBorder="1"/>
    <xf numFmtId="0" fontId="25" fillId="4" borderId="1" xfId="0" applyFont="1" applyFill="1" applyBorder="1"/>
    <xf numFmtId="3" fontId="25" fillId="2" borderId="1" xfId="0" applyNumberFormat="1" applyFont="1" applyFill="1" applyBorder="1"/>
    <xf numFmtId="165" fontId="5" fillId="0" borderId="0" xfId="0" applyNumberFormat="1" applyFont="1"/>
    <xf numFmtId="0" fontId="25" fillId="3" borderId="1" xfId="0" applyFont="1" applyFill="1" applyBorder="1"/>
    <xf numFmtId="0" fontId="25" fillId="0" borderId="1" xfId="2" applyFont="1" applyBorder="1"/>
    <xf numFmtId="0" fontId="25" fillId="2" borderId="1" xfId="2" applyFont="1" applyFill="1" applyBorder="1"/>
    <xf numFmtId="0" fontId="25" fillId="8" borderId="1" xfId="2" applyFont="1" applyFill="1" applyBorder="1"/>
    <xf numFmtId="44" fontId="25" fillId="10" borderId="1" xfId="4" applyFont="1" applyFill="1" applyBorder="1" applyAlignment="1">
      <alignment horizontal="left" vertical="center"/>
    </xf>
    <xf numFmtId="3" fontId="26" fillId="10" borderId="1" xfId="2" applyNumberFormat="1" applyFont="1" applyFill="1" applyBorder="1" applyAlignment="1">
      <alignment horizontal="center"/>
    </xf>
    <xf numFmtId="0" fontId="26" fillId="10" borderId="1" xfId="2" applyFont="1" applyFill="1" applyBorder="1" applyAlignment="1">
      <alignment horizontal="center"/>
    </xf>
    <xf numFmtId="0" fontId="25" fillId="4" borderId="1" xfId="2" applyFont="1" applyFill="1" applyBorder="1"/>
    <xf numFmtId="0" fontId="25" fillId="14" borderId="1" xfId="2" applyFont="1" applyFill="1" applyBorder="1"/>
    <xf numFmtId="0" fontId="26" fillId="2" borderId="1" xfId="2" applyFont="1" applyFill="1" applyBorder="1"/>
    <xf numFmtId="0" fontId="27" fillId="0" borderId="1" xfId="0" applyFont="1" applyBorder="1" applyAlignment="1">
      <alignment horizontal="left" vertical="center"/>
    </xf>
    <xf numFmtId="0" fontId="25" fillId="11" borderId="1" xfId="0" applyFont="1" applyFill="1" applyBorder="1"/>
    <xf numFmtId="0" fontId="26" fillId="4" borderId="1" xfId="2" applyFont="1" applyFill="1" applyBorder="1"/>
    <xf numFmtId="0" fontId="25" fillId="10" borderId="1" xfId="2" applyFont="1" applyFill="1" applyBorder="1" applyAlignment="1">
      <alignment vertical="center"/>
    </xf>
    <xf numFmtId="0" fontId="25" fillId="10" borderId="1" xfId="2" applyFont="1" applyFill="1" applyBorder="1"/>
    <xf numFmtId="9" fontId="5" fillId="0" borderId="0" xfId="1" applyFont="1"/>
    <xf numFmtId="10" fontId="5" fillId="0" borderId="0" xfId="1" applyNumberFormat="1" applyFont="1"/>
    <xf numFmtId="166" fontId="5" fillId="0" borderId="0" xfId="5" applyNumberFormat="1" applyFont="1"/>
    <xf numFmtId="10" fontId="5" fillId="0" borderId="0" xfId="0" applyNumberFormat="1" applyFont="1"/>
    <xf numFmtId="10" fontId="3" fillId="2" borderId="0" xfId="2" applyNumberFormat="1" applyFill="1"/>
    <xf numFmtId="167" fontId="5" fillId="0" borderId="0" xfId="0" applyNumberFormat="1" applyFont="1"/>
    <xf numFmtId="9" fontId="3" fillId="2" borderId="0" xfId="1" applyFont="1" applyFill="1" applyBorder="1"/>
    <xf numFmtId="9" fontId="5" fillId="12" borderId="0" xfId="1" applyFont="1" applyFill="1"/>
    <xf numFmtId="10" fontId="5" fillId="12" borderId="0" xfId="0" applyNumberFormat="1" applyFont="1" applyFill="1"/>
    <xf numFmtId="42" fontId="5" fillId="0" borderId="0" xfId="6" applyFont="1"/>
    <xf numFmtId="0" fontId="3" fillId="15" borderId="1" xfId="2" applyFill="1" applyBorder="1" applyAlignment="1">
      <alignment vertical="center"/>
    </xf>
    <xf numFmtId="0" fontId="3" fillId="15" borderId="1" xfId="2" applyFill="1" applyBorder="1"/>
    <xf numFmtId="0" fontId="9" fillId="15" borderId="1" xfId="2" applyFont="1" applyFill="1" applyBorder="1" applyAlignment="1">
      <alignment horizontal="center"/>
    </xf>
    <xf numFmtId="0" fontId="3" fillId="15" borderId="1" xfId="2" applyFill="1" applyBorder="1" applyAlignment="1">
      <alignment horizontal="center"/>
    </xf>
    <xf numFmtId="3" fontId="3" fillId="15" borderId="1" xfId="0" applyNumberFormat="1" applyFont="1" applyFill="1" applyBorder="1"/>
    <xf numFmtId="0" fontId="25" fillId="15" borderId="1" xfId="2" applyFont="1" applyFill="1" applyBorder="1"/>
    <xf numFmtId="0" fontId="3" fillId="15" borderId="0" xfId="2" applyFill="1"/>
    <xf numFmtId="0" fontId="5" fillId="15" borderId="0" xfId="0" applyFont="1" applyFill="1"/>
    <xf numFmtId="0" fontId="3" fillId="13" borderId="1" xfId="2" applyFill="1" applyBorder="1"/>
    <xf numFmtId="0" fontId="3" fillId="13" borderId="1" xfId="0" applyFont="1" applyFill="1" applyBorder="1"/>
    <xf numFmtId="3" fontId="25" fillId="4" borderId="1" xfId="0" applyNumberFormat="1" applyFont="1" applyFill="1" applyBorder="1"/>
    <xf numFmtId="0" fontId="4" fillId="2" borderId="0" xfId="2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</cellXfs>
  <cellStyles count="7">
    <cellStyle name="Milliers" xfId="5" builtinId="3"/>
    <cellStyle name="Monétaire [0]" xfId="6" builtinId="7"/>
    <cellStyle name="Monétaire 2" xfId="4" xr:uid="{00000000-0005-0000-0000-000002000000}"/>
    <cellStyle name="Normal" xfId="0" builtinId="0"/>
    <cellStyle name="Normal 2" xfId="2" xr:uid="{00000000-0005-0000-0000-000004000000}"/>
    <cellStyle name="Normal_Feuil1" xfId="3" xr:uid="{00000000-0005-0000-0000-000005000000}"/>
    <cellStyle name="Pourcentage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P894"/>
  <sheetViews>
    <sheetView tabSelected="1" topLeftCell="A142" workbookViewId="0">
      <selection activeCell="A148" sqref="A148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" customWidth="1"/>
    <col min="14" max="16384" width="11.5703125" style="1"/>
  </cols>
  <sheetData>
    <row r="2" spans="1:13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3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3" ht="15.75" thickBot="1" x14ac:dyDescent="0.3">
      <c r="F4" s="7"/>
    </row>
    <row r="5" spans="1:13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</row>
    <row r="6" spans="1:13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56">
        <v>44927</v>
      </c>
    </row>
    <row r="7" spans="1:13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3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>SUM(M10:M29)</f>
        <v>32</v>
      </c>
    </row>
    <row r="9" spans="1:13" x14ac:dyDescent="0.25">
      <c r="A9" s="22"/>
      <c r="B9" s="22"/>
      <c r="C9" s="22"/>
      <c r="D9" s="22"/>
      <c r="E9" s="22"/>
      <c r="F9" s="23"/>
      <c r="K9" s="24"/>
    </row>
    <row r="10" spans="1:13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33">
        <v>0</v>
      </c>
    </row>
    <row r="11" spans="1:13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33">
        <v>0</v>
      </c>
    </row>
    <row r="12" spans="1:13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33">
        <v>0</v>
      </c>
    </row>
    <row r="13" spans="1:13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33">
        <v>0</v>
      </c>
    </row>
    <row r="14" spans="1:13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41">
        <v>0</v>
      </c>
    </row>
    <row r="15" spans="1:13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41">
        <v>0</v>
      </c>
    </row>
    <row r="16" spans="1:13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41">
        <v>0</v>
      </c>
    </row>
    <row r="17" spans="1:13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41">
        <v>0</v>
      </c>
    </row>
    <row r="18" spans="1:13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33">
        <v>0</v>
      </c>
    </row>
    <row r="19" spans="1:13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41">
        <v>0</v>
      </c>
    </row>
    <row r="20" spans="1:13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41">
        <v>0</v>
      </c>
    </row>
    <row r="21" spans="1:13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41">
        <v>0</v>
      </c>
    </row>
    <row r="22" spans="1:13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41">
        <v>8</v>
      </c>
    </row>
    <row r="23" spans="1:13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41">
        <v>3</v>
      </c>
    </row>
    <row r="24" spans="1:13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41">
        <v>0</v>
      </c>
    </row>
    <row r="25" spans="1:13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53">
        <v>0</v>
      </c>
    </row>
    <row r="26" spans="1:13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53">
        <v>0</v>
      </c>
    </row>
    <row r="27" spans="1:13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41">
        <v>21</v>
      </c>
    </row>
    <row r="28" spans="1:13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41">
        <v>0</v>
      </c>
    </row>
    <row r="29" spans="1:13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33">
        <v>0</v>
      </c>
    </row>
    <row r="30" spans="1:13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3" ht="15.75" thickBot="1" x14ac:dyDescent="0.3">
      <c r="A31" s="62" t="s">
        <v>47</v>
      </c>
      <c r="B31" s="63"/>
      <c r="C31" s="63"/>
      <c r="D31" s="64"/>
      <c r="E31" s="21">
        <f t="shared" ref="E31:L31" si="1">SUM(E33:E40)</f>
        <v>2795.1389799999997</v>
      </c>
      <c r="F31" s="21">
        <f t="shared" si="1"/>
        <v>353</v>
      </c>
      <c r="G31" s="21">
        <f t="shared" si="1"/>
        <v>353</v>
      </c>
      <c r="H31" s="21">
        <f t="shared" si="1"/>
        <v>566</v>
      </c>
      <c r="I31" s="21">
        <f t="shared" si="1"/>
        <v>566</v>
      </c>
      <c r="J31" s="21">
        <f t="shared" si="1"/>
        <v>461</v>
      </c>
      <c r="K31" s="21">
        <f t="shared" si="1"/>
        <v>461</v>
      </c>
      <c r="L31" s="21">
        <f t="shared" si="1"/>
        <v>481</v>
      </c>
      <c r="M31" s="21">
        <f>SUM(M33:M40)</f>
        <v>0</v>
      </c>
    </row>
    <row r="32" spans="1:13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3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32">
        <v>0</v>
      </c>
    </row>
    <row r="34" spans="1:13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32">
        <v>0</v>
      </c>
    </row>
    <row r="35" spans="1:13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32">
        <v>0</v>
      </c>
    </row>
    <row r="36" spans="1:13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32">
        <v>0</v>
      </c>
    </row>
    <row r="37" spans="1:13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32">
        <v>0</v>
      </c>
    </row>
    <row r="38" spans="1:13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32">
        <v>0</v>
      </c>
    </row>
    <row r="39" spans="1:13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32">
        <v>0</v>
      </c>
    </row>
    <row r="40" spans="1:13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32">
        <v>0</v>
      </c>
    </row>
    <row r="41" spans="1:13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3" ht="15.75" thickBot="1" x14ac:dyDescent="0.3">
      <c r="A42" s="18" t="s">
        <v>60</v>
      </c>
      <c r="B42" s="19"/>
      <c r="C42" s="66"/>
      <c r="D42" s="64"/>
      <c r="E42" s="21">
        <f t="shared" ref="E42:L42" si="2">SUM(E44:E66)</f>
        <v>121922.489</v>
      </c>
      <c r="F42" s="21">
        <f t="shared" si="2"/>
        <v>14548</v>
      </c>
      <c r="G42" s="21">
        <f t="shared" si="2"/>
        <v>10447</v>
      </c>
      <c r="H42" s="21">
        <f t="shared" si="2"/>
        <v>9722</v>
      </c>
      <c r="I42" s="21">
        <f t="shared" si="2"/>
        <v>8915</v>
      </c>
      <c r="J42" s="21">
        <f t="shared" si="2"/>
        <v>8878</v>
      </c>
      <c r="K42" s="21">
        <f t="shared" si="2"/>
        <v>5378</v>
      </c>
      <c r="L42" s="21">
        <f t="shared" si="2"/>
        <v>7611</v>
      </c>
      <c r="M42" s="21">
        <f>SUM(M44:M66)</f>
        <v>11</v>
      </c>
    </row>
    <row r="43" spans="1:13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3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41">
        <v>0</v>
      </c>
    </row>
    <row r="45" spans="1:13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41">
        <v>0</v>
      </c>
    </row>
    <row r="46" spans="1:13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41">
        <v>0</v>
      </c>
    </row>
    <row r="47" spans="1:13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41">
        <v>0</v>
      </c>
    </row>
    <row r="48" spans="1:13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41">
        <v>0</v>
      </c>
    </row>
    <row r="49" spans="1:13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41">
        <v>0</v>
      </c>
    </row>
    <row r="50" spans="1:13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41">
        <v>0</v>
      </c>
    </row>
    <row r="51" spans="1:13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41">
        <v>1</v>
      </c>
    </row>
    <row r="52" spans="1:13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41">
        <v>0</v>
      </c>
    </row>
    <row r="53" spans="1:13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32">
        <v>0</v>
      </c>
    </row>
    <row r="54" spans="1:13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32">
        <v>0</v>
      </c>
    </row>
    <row r="55" spans="1:13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32">
        <v>0</v>
      </c>
    </row>
    <row r="56" spans="1:13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32">
        <v>0</v>
      </c>
    </row>
    <row r="57" spans="1:13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32">
        <v>0</v>
      </c>
    </row>
    <row r="58" spans="1:13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41">
        <v>0</v>
      </c>
    </row>
    <row r="59" spans="1:13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41">
        <v>0</v>
      </c>
    </row>
    <row r="60" spans="1:13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41">
        <v>0</v>
      </c>
    </row>
    <row r="61" spans="1:13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41">
        <v>8</v>
      </c>
    </row>
    <row r="62" spans="1:13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2</v>
      </c>
    </row>
    <row r="63" spans="1:13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41">
        <v>0</v>
      </c>
    </row>
    <row r="64" spans="1:13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53">
        <v>0</v>
      </c>
    </row>
    <row r="65" spans="1:744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41">
        <v>0</v>
      </c>
    </row>
    <row r="66" spans="1:744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41">
        <v>0</v>
      </c>
    </row>
    <row r="67" spans="1:744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4" ht="15" customHeight="1" thickBot="1" x14ac:dyDescent="0.3">
      <c r="A68" s="78" t="s">
        <v>86</v>
      </c>
      <c r="B68" s="79"/>
      <c r="C68" s="20"/>
      <c r="D68" s="19"/>
      <c r="E68" s="21">
        <f t="shared" ref="E68:L68" si="3">SUM(E70:E89)</f>
        <v>272639.37343000004</v>
      </c>
      <c r="F68" s="21">
        <f t="shared" si="3"/>
        <v>26697.138607500001</v>
      </c>
      <c r="G68" s="21">
        <f t="shared" si="3"/>
        <v>38816</v>
      </c>
      <c r="H68" s="21">
        <f t="shared" si="3"/>
        <v>11404</v>
      </c>
      <c r="I68" s="21">
        <f t="shared" si="3"/>
        <v>12919</v>
      </c>
      <c r="J68" s="21">
        <f t="shared" si="3"/>
        <v>10811</v>
      </c>
      <c r="K68" s="21">
        <f t="shared" si="3"/>
        <v>9811</v>
      </c>
      <c r="L68" s="21">
        <f t="shared" si="3"/>
        <v>6169</v>
      </c>
      <c r="M68" s="21">
        <f>SUM(M70:M89)</f>
        <v>336</v>
      </c>
    </row>
    <row r="69" spans="1:744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4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41">
        <v>0</v>
      </c>
    </row>
    <row r="71" spans="1:744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41">
        <v>0</v>
      </c>
    </row>
    <row r="72" spans="1:744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41">
        <v>0</v>
      </c>
    </row>
    <row r="73" spans="1:744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41">
        <v>0</v>
      </c>
    </row>
    <row r="74" spans="1:744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41">
        <v>0</v>
      </c>
    </row>
    <row r="75" spans="1:744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41">
        <v>0</v>
      </c>
    </row>
    <row r="76" spans="1:744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53">
        <v>71</v>
      </c>
    </row>
    <row r="77" spans="1:744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26">
        <v>0</v>
      </c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</row>
    <row r="78" spans="1:744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26">
        <v>265</v>
      </c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</row>
    <row r="79" spans="1:744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26">
        <v>0</v>
      </c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</row>
    <row r="80" spans="1:744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26">
        <v>0</v>
      </c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</row>
    <row r="81" spans="1:744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26">
        <v>0</v>
      </c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</row>
    <row r="82" spans="1:744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26">
        <v>0</v>
      </c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</row>
    <row r="83" spans="1:744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26">
        <v>0</v>
      </c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</row>
    <row r="84" spans="1:744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98">
        <v>0</v>
      </c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</row>
    <row r="85" spans="1:744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26">
        <v>0</v>
      </c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</row>
    <row r="86" spans="1:744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26">
        <v>0</v>
      </c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</row>
    <row r="87" spans="1:744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26">
        <v>0</v>
      </c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</row>
    <row r="88" spans="1:744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98">
        <v>0</v>
      </c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</row>
    <row r="89" spans="1:744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26">
        <v>0</v>
      </c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</row>
    <row r="90" spans="1:744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</row>
    <row r="91" spans="1:744" ht="15" customHeight="1" thickBot="1" x14ac:dyDescent="0.3">
      <c r="A91" s="18" t="s">
        <v>107</v>
      </c>
      <c r="B91" s="79"/>
      <c r="C91" s="19"/>
      <c r="D91" s="20"/>
      <c r="E91" s="21">
        <f t="shared" ref="E91:K91" si="4">SUM(E94:E98)</f>
        <v>16811</v>
      </c>
      <c r="F91" s="21">
        <f t="shared" si="4"/>
        <v>3367</v>
      </c>
      <c r="G91" s="21">
        <f t="shared" si="4"/>
        <v>2519</v>
      </c>
      <c r="H91" s="21">
        <f t="shared" si="4"/>
        <v>1800</v>
      </c>
      <c r="I91" s="21">
        <f t="shared" si="4"/>
        <v>2300</v>
      </c>
      <c r="J91" s="21">
        <f t="shared" si="4"/>
        <v>3328</v>
      </c>
      <c r="K91" s="21">
        <f t="shared" si="4"/>
        <v>3796</v>
      </c>
      <c r="L91" s="21">
        <f>SUM(L93:L98)</f>
        <v>2368</v>
      </c>
      <c r="M91" s="21">
        <f>SUM(M93:M98)</f>
        <v>124</v>
      </c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</row>
    <row r="92" spans="1:744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</row>
    <row r="93" spans="1:744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43">
        <v>0</v>
      </c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</row>
    <row r="94" spans="1:744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26">
        <v>0</v>
      </c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</row>
    <row r="95" spans="1:744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26">
        <v>0</v>
      </c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</row>
    <row r="96" spans="1:744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49">
        <v>0</v>
      </c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</row>
    <row r="97" spans="1:744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26">
        <v>0</v>
      </c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</row>
    <row r="98" spans="1:744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26">
        <v>124</v>
      </c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</row>
    <row r="99" spans="1:744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</row>
    <row r="100" spans="1:744" ht="15" customHeight="1" thickBot="1" x14ac:dyDescent="0.3">
      <c r="A100" s="62" t="s">
        <v>113</v>
      </c>
      <c r="B100" s="63"/>
      <c r="C100" s="63"/>
      <c r="D100" s="64"/>
      <c r="E100" s="21">
        <f t="shared" ref="E100:L100" si="5">SUM(E102:E123)</f>
        <v>24770.21</v>
      </c>
      <c r="F100" s="21">
        <f t="shared" si="5"/>
        <v>1972</v>
      </c>
      <c r="G100" s="21">
        <f t="shared" si="5"/>
        <v>2696</v>
      </c>
      <c r="H100" s="21">
        <f t="shared" si="5"/>
        <v>2190</v>
      </c>
      <c r="I100" s="21">
        <f t="shared" si="5"/>
        <v>3460</v>
      </c>
      <c r="J100" s="21">
        <f t="shared" si="5"/>
        <v>2725</v>
      </c>
      <c r="K100" s="21">
        <f t="shared" si="5"/>
        <v>3385</v>
      </c>
      <c r="L100" s="21">
        <f t="shared" si="5"/>
        <v>2973</v>
      </c>
      <c r="M100" s="21">
        <f>SUM(M102:M123)</f>
        <v>0</v>
      </c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</row>
    <row r="101" spans="1:744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4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33">
        <v>0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</row>
    <row r="103" spans="1:744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33">
        <v>0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</row>
    <row r="104" spans="1:744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33">
        <v>0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</row>
    <row r="105" spans="1:744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33">
        <v>0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</row>
    <row r="106" spans="1:744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33">
        <v>0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</row>
    <row r="107" spans="1:744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33">
        <v>0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</row>
    <row r="108" spans="1:744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33">
        <v>0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</row>
    <row r="109" spans="1:744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41">
        <v>0</v>
      </c>
    </row>
    <row r="110" spans="1:744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41">
        <v>0</v>
      </c>
    </row>
    <row r="111" spans="1:744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41">
        <v>0</v>
      </c>
    </row>
    <row r="112" spans="1:744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41">
        <v>0</v>
      </c>
    </row>
    <row r="113" spans="1:13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41">
        <v>0</v>
      </c>
    </row>
    <row r="114" spans="1:13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41">
        <v>0</v>
      </c>
    </row>
    <row r="115" spans="1:13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41">
        <v>0</v>
      </c>
    </row>
    <row r="116" spans="1:13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41">
        <v>0</v>
      </c>
    </row>
    <row r="117" spans="1:13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41">
        <v>0</v>
      </c>
    </row>
    <row r="118" spans="1:13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41">
        <v>0</v>
      </c>
    </row>
    <row r="119" spans="1:13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41">
        <v>0</v>
      </c>
    </row>
    <row r="120" spans="1:13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33">
        <v>0</v>
      </c>
    </row>
    <row r="121" spans="1:13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33">
        <v>0</v>
      </c>
    </row>
    <row r="122" spans="1:13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33">
        <v>0</v>
      </c>
    </row>
    <row r="123" spans="1:13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33">
        <v>0</v>
      </c>
    </row>
    <row r="124" spans="1:13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13" ht="15.75" thickBot="1" x14ac:dyDescent="0.3">
      <c r="A125" s="18" t="s">
        <v>136</v>
      </c>
      <c r="B125" s="19"/>
      <c r="C125" s="19"/>
      <c r="D125" s="19"/>
      <c r="E125" s="21">
        <f t="shared" ref="E125:L125" si="6">SUM(E127:E138)</f>
        <v>17916.504208385999</v>
      </c>
      <c r="F125" s="21">
        <f t="shared" si="6"/>
        <v>1062</v>
      </c>
      <c r="G125" s="21">
        <f t="shared" si="6"/>
        <v>1030</v>
      </c>
      <c r="H125" s="21">
        <f t="shared" si="6"/>
        <v>1600</v>
      </c>
      <c r="I125" s="21">
        <f t="shared" si="6"/>
        <v>2733</v>
      </c>
      <c r="J125" s="21">
        <f t="shared" si="6"/>
        <v>2750</v>
      </c>
      <c r="K125" s="21">
        <f t="shared" si="6"/>
        <v>1846</v>
      </c>
      <c r="L125" s="21">
        <f t="shared" si="6"/>
        <v>1597</v>
      </c>
      <c r="M125" s="21">
        <f>SUM(M127:M138)</f>
        <v>41</v>
      </c>
    </row>
    <row r="126" spans="1:13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13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33">
        <v>0</v>
      </c>
    </row>
    <row r="128" spans="1:13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41">
        <v>0</v>
      </c>
    </row>
    <row r="129" spans="1:13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41">
        <v>0</v>
      </c>
    </row>
    <row r="130" spans="1:13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41">
        <v>0</v>
      </c>
    </row>
    <row r="131" spans="1:13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41">
        <v>41</v>
      </c>
    </row>
    <row r="132" spans="1:13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41">
        <v>0</v>
      </c>
    </row>
    <row r="133" spans="1:13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41">
        <v>0</v>
      </c>
    </row>
    <row r="134" spans="1:13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41">
        <v>0</v>
      </c>
    </row>
    <row r="135" spans="1:13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33">
        <v>0</v>
      </c>
    </row>
    <row r="136" spans="1:13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33">
        <v>0</v>
      </c>
    </row>
    <row r="137" spans="1:13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33">
        <v>0</v>
      </c>
    </row>
    <row r="138" spans="1:13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41">
        <v>0</v>
      </c>
    </row>
    <row r="139" spans="1:13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3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K140" si="7">SUM(F142:F175)</f>
        <v>2254</v>
      </c>
      <c r="G140" s="21">
        <f t="shared" si="7"/>
        <v>1854</v>
      </c>
      <c r="H140" s="21">
        <f t="shared" si="7"/>
        <v>3971</v>
      </c>
      <c r="I140" s="21">
        <f t="shared" si="7"/>
        <v>5000</v>
      </c>
      <c r="J140" s="21">
        <f t="shared" si="7"/>
        <v>4503</v>
      </c>
      <c r="K140" s="21">
        <f t="shared" si="7"/>
        <v>2703</v>
      </c>
      <c r="L140" s="21">
        <f>SUM(L142:L175)</f>
        <v>5758</v>
      </c>
      <c r="M140" s="21">
        <f>SUM(M142:M175)</f>
        <v>183</v>
      </c>
    </row>
    <row r="141" spans="1:13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3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41">
        <v>0</v>
      </c>
    </row>
    <row r="143" spans="1:13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41">
        <v>0</v>
      </c>
    </row>
    <row r="144" spans="1:13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41">
        <v>0</v>
      </c>
    </row>
    <row r="145" spans="1:13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41">
        <v>0</v>
      </c>
    </row>
    <row r="146" spans="1:13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30">
        <v>0</v>
      </c>
    </row>
    <row r="147" spans="1:13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30">
        <v>0</v>
      </c>
    </row>
    <row r="148" spans="1:13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41">
        <v>106</v>
      </c>
    </row>
    <row r="149" spans="1:13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41">
        <v>0</v>
      </c>
    </row>
    <row r="150" spans="1:13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41">
        <v>73</v>
      </c>
    </row>
    <row r="151" spans="1:13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41">
        <v>0</v>
      </c>
    </row>
    <row r="152" spans="1:13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41">
        <v>0</v>
      </c>
    </row>
    <row r="153" spans="1:13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41">
        <v>0</v>
      </c>
    </row>
    <row r="154" spans="1:13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41">
        <v>0</v>
      </c>
    </row>
    <row r="155" spans="1:13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41">
        <v>4</v>
      </c>
    </row>
    <row r="156" spans="1:13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41">
        <v>0</v>
      </c>
    </row>
    <row r="157" spans="1:13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33">
        <v>0</v>
      </c>
    </row>
    <row r="158" spans="1:13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33">
        <v>0</v>
      </c>
    </row>
    <row r="159" spans="1:13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33">
        <v>0</v>
      </c>
    </row>
    <row r="160" spans="1:13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41">
        <v>0</v>
      </c>
    </row>
    <row r="161" spans="1:13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41">
        <v>0</v>
      </c>
    </row>
    <row r="162" spans="1:13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41">
        <v>0</v>
      </c>
    </row>
    <row r="163" spans="1:13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41">
        <v>0</v>
      </c>
    </row>
    <row r="164" spans="1:13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41">
        <v>0</v>
      </c>
    </row>
    <row r="165" spans="1:13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41">
        <v>0</v>
      </c>
    </row>
    <row r="166" spans="1:13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41">
        <v>0</v>
      </c>
    </row>
    <row r="167" spans="1:13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41">
        <v>0</v>
      </c>
    </row>
    <row r="168" spans="1:13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35">
        <v>0</v>
      </c>
    </row>
    <row r="169" spans="1:13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35">
        <v>0</v>
      </c>
    </row>
    <row r="170" spans="1:13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35">
        <v>0</v>
      </c>
    </row>
    <row r="171" spans="1:13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41">
        <v>0</v>
      </c>
    </row>
    <row r="172" spans="1:13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41">
        <v>0</v>
      </c>
    </row>
    <row r="173" spans="1:13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41">
        <v>0</v>
      </c>
    </row>
    <row r="174" spans="1:13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41">
        <v>0</v>
      </c>
    </row>
    <row r="175" spans="1:13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35">
        <v>0</v>
      </c>
    </row>
    <row r="176" spans="1:13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3" ht="15.75" thickBot="1" x14ac:dyDescent="0.3">
      <c r="A177" s="137" t="s">
        <v>181</v>
      </c>
      <c r="B177" s="138"/>
      <c r="C177" s="63"/>
      <c r="D177" s="64"/>
      <c r="E177" s="21">
        <f t="shared" ref="E177:L177" si="8">SUM(E179:E198)</f>
        <v>22142.024999999998</v>
      </c>
      <c r="F177" s="21">
        <f t="shared" si="8"/>
        <v>2774</v>
      </c>
      <c r="G177" s="21">
        <f t="shared" si="8"/>
        <v>2665</v>
      </c>
      <c r="H177" s="21">
        <f t="shared" si="8"/>
        <v>3467</v>
      </c>
      <c r="I177" s="21">
        <f t="shared" si="8"/>
        <v>3531</v>
      </c>
      <c r="J177" s="21">
        <f t="shared" si="8"/>
        <v>1889</v>
      </c>
      <c r="K177" s="21">
        <f t="shared" si="8"/>
        <v>1298</v>
      </c>
      <c r="L177" s="21">
        <f t="shared" si="8"/>
        <v>2297</v>
      </c>
      <c r="M177" s="21">
        <f>SUM(M179:M198)</f>
        <v>40</v>
      </c>
    </row>
    <row r="178" spans="1:13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3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41">
        <v>0</v>
      </c>
    </row>
    <row r="180" spans="1:13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41">
        <v>0</v>
      </c>
    </row>
    <row r="181" spans="1:13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41">
        <v>0</v>
      </c>
    </row>
    <row r="182" spans="1:13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33">
        <v>0</v>
      </c>
    </row>
    <row r="183" spans="1:13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33">
        <v>0</v>
      </c>
    </row>
    <row r="184" spans="1:13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33">
        <v>0</v>
      </c>
    </row>
    <row r="185" spans="1:13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33">
        <v>0</v>
      </c>
    </row>
    <row r="186" spans="1:13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33">
        <v>0</v>
      </c>
    </row>
    <row r="187" spans="1:13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33">
        <v>0</v>
      </c>
    </row>
    <row r="188" spans="1:13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33">
        <v>0</v>
      </c>
    </row>
    <row r="189" spans="1:13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33">
        <v>0</v>
      </c>
    </row>
    <row r="190" spans="1:13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41">
        <v>0</v>
      </c>
    </row>
    <row r="191" spans="1:13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35">
        <v>0</v>
      </c>
    </row>
    <row r="192" spans="1:13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33">
        <v>0</v>
      </c>
    </row>
    <row r="193" spans="1:13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33">
        <v>0</v>
      </c>
    </row>
    <row r="194" spans="1:13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53">
        <v>0</v>
      </c>
    </row>
    <row r="195" spans="1:13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53">
        <v>0</v>
      </c>
    </row>
    <row r="196" spans="1:13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41">
        <v>0</v>
      </c>
    </row>
    <row r="197" spans="1:13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53">
        <v>0</v>
      </c>
    </row>
    <row r="198" spans="1:13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41">
        <v>40</v>
      </c>
    </row>
    <row r="199" spans="1:13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3" ht="16.5" thickBot="1" x14ac:dyDescent="0.3">
      <c r="A200" s="151" t="s">
        <v>200</v>
      </c>
      <c r="B200" s="152"/>
      <c r="C200" s="153"/>
      <c r="D200" s="154"/>
      <c r="E200" s="155">
        <f t="shared" ref="E200:K200" si="9">E177+E140+E125+E100+E91+E68+E42+E31+E8</f>
        <v>537614.00565046608</v>
      </c>
      <c r="F200" s="155">
        <f t="shared" si="9"/>
        <v>55858.138607500005</v>
      </c>
      <c r="G200" s="155">
        <f t="shared" si="9"/>
        <v>62907</v>
      </c>
      <c r="H200" s="155">
        <f t="shared" si="9"/>
        <v>37430</v>
      </c>
      <c r="I200" s="155">
        <f t="shared" si="9"/>
        <v>42858</v>
      </c>
      <c r="J200" s="155">
        <f t="shared" si="9"/>
        <v>38279</v>
      </c>
      <c r="K200" s="155">
        <f t="shared" si="9"/>
        <v>31838</v>
      </c>
      <c r="L200" s="155">
        <f>L177+L140+L125+L100+L91+L68+L42+L31+L8</f>
        <v>33264</v>
      </c>
      <c r="M200" s="155">
        <f>M177+M140+M125+M100+M91+M68+M42+M31+M8</f>
        <v>767</v>
      </c>
    </row>
    <row r="201" spans="1:13" x14ac:dyDescent="0.25">
      <c r="C201" s="1"/>
      <c r="D201" s="1"/>
      <c r="E201" s="1"/>
      <c r="F201" s="2"/>
      <c r="G201" s="2"/>
      <c r="H201" s="3"/>
      <c r="K201" s="24"/>
    </row>
    <row r="202" spans="1:13" x14ac:dyDescent="0.25">
      <c r="C202" s="1"/>
      <c r="D202" s="1"/>
      <c r="E202" s="1"/>
      <c r="F202" s="2"/>
      <c r="G202" s="2"/>
      <c r="H202" s="3"/>
      <c r="K202" s="24"/>
    </row>
    <row r="203" spans="1:13" x14ac:dyDescent="0.25">
      <c r="C203" s="1"/>
      <c r="D203" s="1"/>
      <c r="E203" s="1"/>
      <c r="F203" s="2"/>
      <c r="G203" s="2"/>
      <c r="H203" s="3"/>
      <c r="K203" s="24"/>
    </row>
    <row r="204" spans="1:13" x14ac:dyDescent="0.25">
      <c r="C204" s="1"/>
      <c r="D204" s="1"/>
      <c r="E204" s="1"/>
      <c r="F204" s="2"/>
      <c r="G204" s="2"/>
      <c r="H204" s="3"/>
      <c r="K204" s="24"/>
    </row>
    <row r="205" spans="1:13" x14ac:dyDescent="0.25">
      <c r="C205" s="1"/>
      <c r="D205" s="1"/>
      <c r="E205" s="1"/>
      <c r="F205" s="2"/>
      <c r="G205" s="2"/>
      <c r="H205" s="3"/>
      <c r="K205" s="24"/>
    </row>
    <row r="206" spans="1:13" x14ac:dyDescent="0.25">
      <c r="C206" s="1"/>
      <c r="D206" s="1"/>
      <c r="E206" s="1"/>
      <c r="F206" s="2"/>
      <c r="G206" s="2"/>
      <c r="H206" s="3"/>
      <c r="K206" s="24"/>
    </row>
    <row r="207" spans="1:13" x14ac:dyDescent="0.25">
      <c r="C207" s="1"/>
      <c r="D207" s="1"/>
      <c r="E207" s="1"/>
      <c r="F207" s="2"/>
      <c r="G207" s="2"/>
      <c r="H207" s="3"/>
      <c r="K207" s="24"/>
    </row>
    <row r="208" spans="1:13" x14ac:dyDescent="0.25">
      <c r="C208" s="1"/>
      <c r="D208" s="1"/>
      <c r="E208" s="1"/>
      <c r="F208" s="2"/>
      <c r="G208" s="2"/>
      <c r="H208" s="3"/>
      <c r="K208" s="24"/>
    </row>
    <row r="209" spans="3:11" x14ac:dyDescent="0.25">
      <c r="C209" s="1"/>
      <c r="D209" s="1"/>
      <c r="E209" s="1"/>
      <c r="F209" s="2"/>
      <c r="G209" s="2"/>
      <c r="H209" s="3"/>
      <c r="K209" s="24"/>
    </row>
    <row r="210" spans="3:11" x14ac:dyDescent="0.25">
      <c r="C210" s="1"/>
      <c r="D210" s="1"/>
      <c r="E210" s="1"/>
      <c r="F210" s="2"/>
      <c r="G210" s="2"/>
      <c r="H210" s="3"/>
      <c r="K210" s="24"/>
    </row>
    <row r="211" spans="3:11" x14ac:dyDescent="0.25">
      <c r="C211" s="1"/>
      <c r="D211" s="1"/>
      <c r="E211" s="1"/>
      <c r="F211" s="2"/>
      <c r="G211" s="2"/>
      <c r="H211" s="3"/>
      <c r="K211" s="24"/>
    </row>
    <row r="212" spans="3:11" x14ac:dyDescent="0.25">
      <c r="C212" s="1"/>
      <c r="D212" s="1"/>
      <c r="E212" s="1"/>
      <c r="F212" s="2"/>
      <c r="G212" s="2"/>
      <c r="H212" s="3"/>
      <c r="K212" s="24"/>
    </row>
    <row r="213" spans="3:11" x14ac:dyDescent="0.25">
      <c r="C213" s="1"/>
      <c r="D213" s="1"/>
      <c r="E213" s="1"/>
      <c r="F213" s="2"/>
      <c r="G213" s="2"/>
      <c r="H213" s="3"/>
      <c r="K213" s="24"/>
    </row>
    <row r="214" spans="3:11" x14ac:dyDescent="0.25">
      <c r="C214" s="1"/>
      <c r="D214" s="1"/>
      <c r="E214" s="1"/>
      <c r="F214" s="2"/>
      <c r="G214" s="2"/>
      <c r="H214" s="3"/>
      <c r="K214" s="24"/>
    </row>
    <row r="215" spans="3:11" x14ac:dyDescent="0.25">
      <c r="C215" s="1"/>
      <c r="D215" s="1"/>
      <c r="E215" s="1"/>
      <c r="F215" s="2"/>
      <c r="G215" s="2"/>
      <c r="H215" s="3"/>
      <c r="K215" s="24"/>
    </row>
    <row r="216" spans="3:11" x14ac:dyDescent="0.25">
      <c r="C216" s="1"/>
      <c r="D216" s="1"/>
      <c r="E216" s="1"/>
      <c r="F216" s="2"/>
      <c r="G216" s="2"/>
      <c r="H216" s="3"/>
      <c r="K216" s="24"/>
    </row>
    <row r="217" spans="3:11" x14ac:dyDescent="0.25">
      <c r="C217" s="1"/>
      <c r="D217" s="1"/>
      <c r="E217" s="1"/>
      <c r="F217" s="2"/>
      <c r="G217" s="2"/>
      <c r="H217" s="3"/>
      <c r="K217" s="24"/>
    </row>
    <row r="218" spans="3:11" x14ac:dyDescent="0.25">
      <c r="C218" s="1"/>
      <c r="D218" s="1"/>
      <c r="E218" s="1"/>
      <c r="F218" s="2"/>
      <c r="G218" s="2"/>
      <c r="H218" s="3"/>
      <c r="K218" s="24"/>
    </row>
    <row r="219" spans="3:11" x14ac:dyDescent="0.25">
      <c r="C219" s="1"/>
      <c r="D219" s="1"/>
      <c r="E219" s="1"/>
      <c r="F219" s="2"/>
      <c r="G219" s="2"/>
      <c r="H219" s="3"/>
      <c r="K219" s="24"/>
    </row>
    <row r="220" spans="3:11" x14ac:dyDescent="0.25">
      <c r="C220" s="1"/>
      <c r="D220" s="1"/>
      <c r="E220" s="1"/>
      <c r="F220" s="2"/>
      <c r="G220" s="2"/>
      <c r="H220" s="3"/>
      <c r="K220" s="24"/>
    </row>
    <row r="221" spans="3:11" x14ac:dyDescent="0.25">
      <c r="C221" s="1"/>
      <c r="D221" s="1"/>
      <c r="E221" s="1"/>
      <c r="F221" s="2"/>
      <c r="G221" s="2"/>
      <c r="H221" s="3"/>
      <c r="K221" s="24"/>
    </row>
    <row r="222" spans="3:11" x14ac:dyDescent="0.25">
      <c r="C222" s="1"/>
      <c r="D222" s="1"/>
      <c r="F222" s="2"/>
      <c r="G222" s="2"/>
      <c r="H222" s="3"/>
      <c r="K222" s="24"/>
    </row>
    <row r="223" spans="3:11" x14ac:dyDescent="0.25">
      <c r="C223" s="1"/>
      <c r="D223" s="1"/>
      <c r="F223" s="2"/>
      <c r="G223" s="2"/>
      <c r="H223" s="3"/>
      <c r="K223" s="24"/>
    </row>
    <row r="224" spans="3:11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7" s="1" customFormat="1" x14ac:dyDescent="0.25">
      <c r="E257" s="2"/>
      <c r="F257" s="4"/>
    </row>
    <row r="258" spans="3:7" s="1" customFormat="1" x14ac:dyDescent="0.25">
      <c r="E258" s="2"/>
      <c r="F258" s="4"/>
    </row>
    <row r="259" spans="3:7" s="1" customFormat="1" x14ac:dyDescent="0.25">
      <c r="E259" s="2"/>
      <c r="F259" s="4"/>
    </row>
    <row r="260" spans="3:7" s="1" customFormat="1" x14ac:dyDescent="0.25">
      <c r="E260" s="2"/>
      <c r="F260" s="4"/>
    </row>
    <row r="261" spans="3:7" s="1" customFormat="1" x14ac:dyDescent="0.25">
      <c r="E261" s="2"/>
      <c r="F261" s="4"/>
    </row>
    <row r="262" spans="3:7" s="1" customFormat="1" x14ac:dyDescent="0.25">
      <c r="E262" s="2"/>
      <c r="F262" s="4"/>
    </row>
    <row r="263" spans="3:7" s="1" customFormat="1" x14ac:dyDescent="0.25">
      <c r="E263" s="2"/>
      <c r="F263" s="4"/>
    </row>
    <row r="264" spans="3:7" s="6" customFormat="1" x14ac:dyDescent="0.25">
      <c r="C264" s="1"/>
      <c r="D264" s="1"/>
      <c r="E264" s="2"/>
      <c r="F264" s="4"/>
      <c r="G264" s="1"/>
    </row>
    <row r="265" spans="3:7" s="6" customFormat="1" x14ac:dyDescent="0.25">
      <c r="C265" s="1"/>
      <c r="D265" s="1"/>
      <c r="E265" s="2"/>
      <c r="F265" s="4"/>
      <c r="G265" s="1"/>
    </row>
    <row r="266" spans="3:7" s="6" customFormat="1" x14ac:dyDescent="0.25">
      <c r="C266" s="1"/>
      <c r="D266" s="1"/>
      <c r="E266" s="2"/>
      <c r="F266" s="4"/>
      <c r="G266" s="1"/>
    </row>
    <row r="267" spans="3:7" s="6" customFormat="1" x14ac:dyDescent="0.25">
      <c r="C267" s="1"/>
      <c r="D267" s="1"/>
      <c r="E267" s="2"/>
      <c r="F267" s="4"/>
      <c r="G267" s="1"/>
    </row>
    <row r="268" spans="3:7" s="6" customFormat="1" x14ac:dyDescent="0.25">
      <c r="C268" s="1"/>
      <c r="D268" s="1"/>
      <c r="E268" s="2"/>
      <c r="F268" s="4"/>
      <c r="G268" s="1"/>
    </row>
    <row r="269" spans="3:7" s="6" customFormat="1" x14ac:dyDescent="0.25">
      <c r="C269" s="1"/>
      <c r="D269" s="1"/>
      <c r="E269" s="2"/>
      <c r="F269" s="4"/>
      <c r="G269" s="1"/>
    </row>
    <row r="270" spans="3:7" s="6" customFormat="1" x14ac:dyDescent="0.25">
      <c r="C270" s="1"/>
      <c r="D270" s="1"/>
      <c r="E270" s="2"/>
      <c r="F270" s="4"/>
      <c r="G270" s="1"/>
    </row>
    <row r="271" spans="3:7" s="6" customFormat="1" x14ac:dyDescent="0.25">
      <c r="C271" s="1"/>
      <c r="D271" s="1"/>
      <c r="E271" s="2"/>
      <c r="F271" s="4"/>
      <c r="G271" s="1"/>
    </row>
    <row r="272" spans="3:7" s="6" customFormat="1" x14ac:dyDescent="0.25">
      <c r="C272" s="1"/>
      <c r="D272" s="1"/>
      <c r="E272" s="2"/>
      <c r="F272" s="4"/>
      <c r="G272" s="1"/>
    </row>
    <row r="273" spans="3:7" s="6" customFormat="1" x14ac:dyDescent="0.25">
      <c r="C273" s="1"/>
      <c r="D273" s="1"/>
      <c r="E273" s="2"/>
      <c r="F273" s="4"/>
      <c r="G273" s="1"/>
    </row>
    <row r="274" spans="3:7" s="6" customFormat="1" x14ac:dyDescent="0.25">
      <c r="C274" s="1"/>
      <c r="D274" s="1"/>
      <c r="E274" s="2"/>
      <c r="F274" s="4"/>
      <c r="G274" s="1"/>
    </row>
    <row r="275" spans="3:7" s="6" customFormat="1" x14ac:dyDescent="0.25">
      <c r="C275" s="1"/>
      <c r="D275" s="1"/>
      <c r="E275" s="2"/>
      <c r="F275" s="4"/>
      <c r="G275" s="1"/>
    </row>
    <row r="276" spans="3:7" s="6" customFormat="1" x14ac:dyDescent="0.25">
      <c r="C276" s="1"/>
      <c r="D276" s="1"/>
      <c r="E276" s="2"/>
      <c r="F276" s="4"/>
      <c r="G276" s="1"/>
    </row>
    <row r="277" spans="3:7" s="6" customFormat="1" x14ac:dyDescent="0.25">
      <c r="C277" s="1"/>
      <c r="D277" s="1"/>
      <c r="E277" s="2"/>
      <c r="F277" s="4"/>
      <c r="G277" s="1"/>
    </row>
    <row r="278" spans="3:7" s="6" customFormat="1" x14ac:dyDescent="0.25">
      <c r="C278" s="1"/>
      <c r="D278" s="1"/>
      <c r="E278" s="2"/>
      <c r="F278" s="4"/>
      <c r="G278" s="1"/>
    </row>
    <row r="279" spans="3:7" s="6" customFormat="1" x14ac:dyDescent="0.25">
      <c r="C279" s="1"/>
      <c r="D279" s="1"/>
      <c r="E279" s="2"/>
      <c r="F279" s="4"/>
      <c r="G279" s="1"/>
    </row>
    <row r="280" spans="3:7" s="6" customFormat="1" x14ac:dyDescent="0.25">
      <c r="C280" s="1"/>
      <c r="D280" s="1"/>
      <c r="E280" s="2"/>
      <c r="F280" s="4"/>
      <c r="G280" s="1"/>
    </row>
    <row r="281" spans="3:7" s="6" customFormat="1" x14ac:dyDescent="0.25">
      <c r="C281" s="1"/>
      <c r="D281" s="1"/>
      <c r="E281" s="2"/>
      <c r="F281" s="4"/>
      <c r="G281" s="1"/>
    </row>
    <row r="282" spans="3:7" s="6" customFormat="1" x14ac:dyDescent="0.25">
      <c r="C282" s="1"/>
      <c r="D282" s="1"/>
      <c r="E282" s="2"/>
      <c r="F282" s="4"/>
      <c r="G282" s="1"/>
    </row>
    <row r="283" spans="3:7" s="6" customFormat="1" x14ac:dyDescent="0.25">
      <c r="C283" s="1"/>
      <c r="D283" s="1"/>
      <c r="E283" s="2"/>
      <c r="F283" s="4"/>
      <c r="G283" s="1"/>
    </row>
    <row r="284" spans="3:7" s="6" customFormat="1" x14ac:dyDescent="0.25">
      <c r="C284" s="1"/>
      <c r="D284" s="1"/>
      <c r="E284" s="2"/>
      <c r="F284" s="4"/>
      <c r="G284" s="1"/>
    </row>
    <row r="285" spans="3:7" s="6" customFormat="1" x14ac:dyDescent="0.25">
      <c r="C285" s="1"/>
      <c r="D285" s="1"/>
      <c r="E285" s="2"/>
      <c r="F285" s="4"/>
      <c r="G285" s="1"/>
    </row>
    <row r="286" spans="3:7" s="6" customFormat="1" x14ac:dyDescent="0.25">
      <c r="C286" s="1"/>
      <c r="D286" s="1"/>
      <c r="E286" s="2"/>
      <c r="F286" s="4"/>
      <c r="G286" s="1"/>
    </row>
    <row r="287" spans="3:7" s="6" customFormat="1" x14ac:dyDescent="0.25">
      <c r="C287" s="1"/>
      <c r="D287" s="1"/>
      <c r="E287" s="2"/>
      <c r="F287" s="4"/>
      <c r="G287" s="1"/>
    </row>
    <row r="288" spans="3:7" s="6" customFormat="1" x14ac:dyDescent="0.25">
      <c r="C288" s="1"/>
      <c r="D288" s="1"/>
      <c r="E288" s="2"/>
      <c r="F288" s="4"/>
      <c r="G288" s="1"/>
    </row>
    <row r="289" spans="3:7" s="6" customFormat="1" x14ac:dyDescent="0.25">
      <c r="C289" s="1"/>
      <c r="D289" s="1"/>
      <c r="E289" s="2"/>
      <c r="F289" s="4"/>
      <c r="G289" s="1"/>
    </row>
    <row r="290" spans="3:7" s="6" customFormat="1" x14ac:dyDescent="0.25">
      <c r="C290" s="1"/>
      <c r="D290" s="1"/>
      <c r="E290" s="2"/>
      <c r="F290" s="4"/>
      <c r="G290" s="1"/>
    </row>
    <row r="291" spans="3:7" s="6" customFormat="1" x14ac:dyDescent="0.25">
      <c r="C291" s="1"/>
      <c r="D291" s="1"/>
      <c r="E291" s="2"/>
      <c r="F291" s="4"/>
      <c r="G291" s="1"/>
    </row>
    <row r="292" spans="3:7" s="6" customFormat="1" x14ac:dyDescent="0.25">
      <c r="C292" s="1"/>
      <c r="D292" s="1"/>
      <c r="E292" s="2"/>
      <c r="F292" s="4"/>
      <c r="G292" s="1"/>
    </row>
    <row r="293" spans="3:7" s="6" customFormat="1" x14ac:dyDescent="0.25">
      <c r="C293" s="1"/>
      <c r="D293" s="1"/>
      <c r="E293" s="2"/>
      <c r="F293" s="4"/>
      <c r="G293" s="1"/>
    </row>
    <row r="294" spans="3:7" s="6" customFormat="1" x14ac:dyDescent="0.25">
      <c r="C294" s="1"/>
      <c r="D294" s="1"/>
      <c r="E294" s="2"/>
      <c r="F294" s="4"/>
      <c r="G294" s="1"/>
    </row>
    <row r="295" spans="3:7" s="6" customFormat="1" x14ac:dyDescent="0.25">
      <c r="C295" s="1"/>
      <c r="D295" s="1"/>
      <c r="E295" s="2"/>
      <c r="F295" s="4"/>
      <c r="G295" s="1"/>
    </row>
    <row r="296" spans="3:7" s="6" customFormat="1" x14ac:dyDescent="0.25">
      <c r="C296" s="1"/>
      <c r="D296" s="1"/>
      <c r="E296" s="2"/>
      <c r="F296" s="4"/>
      <c r="G296" s="1"/>
    </row>
    <row r="297" spans="3:7" s="6" customFormat="1" x14ac:dyDescent="0.25">
      <c r="C297" s="1"/>
      <c r="D297" s="1"/>
      <c r="E297" s="2"/>
      <c r="F297" s="4"/>
      <c r="G297" s="1"/>
    </row>
    <row r="298" spans="3:7" s="6" customFormat="1" x14ac:dyDescent="0.25">
      <c r="C298" s="1"/>
      <c r="D298" s="1"/>
      <c r="E298" s="2"/>
      <c r="F298" s="4"/>
      <c r="G298" s="1"/>
    </row>
    <row r="299" spans="3:7" s="6" customFormat="1" x14ac:dyDescent="0.25">
      <c r="C299" s="1"/>
      <c r="D299" s="1"/>
      <c r="E299" s="2"/>
      <c r="F299" s="4"/>
      <c r="G299" s="1"/>
    </row>
    <row r="300" spans="3:7" s="6" customFormat="1" x14ac:dyDescent="0.25">
      <c r="C300" s="1"/>
      <c r="D300" s="1"/>
      <c r="E300" s="2"/>
      <c r="F300" s="4"/>
      <c r="G300" s="1"/>
    </row>
    <row r="301" spans="3:7" s="6" customFormat="1" x14ac:dyDescent="0.25">
      <c r="C301" s="1"/>
      <c r="D301" s="1"/>
      <c r="E301" s="2"/>
      <c r="F301" s="4"/>
      <c r="G301" s="1"/>
    </row>
    <row r="302" spans="3:7" s="6" customFormat="1" x14ac:dyDescent="0.25">
      <c r="C302" s="1"/>
      <c r="D302" s="1"/>
      <c r="E302" s="2"/>
      <c r="F302" s="4"/>
      <c r="G302" s="1"/>
    </row>
    <row r="303" spans="3:7" s="6" customFormat="1" x14ac:dyDescent="0.25">
      <c r="C303" s="1"/>
      <c r="D303" s="1"/>
      <c r="E303" s="2"/>
      <c r="F303" s="4"/>
      <c r="G303" s="1"/>
    </row>
    <row r="304" spans="3:7" s="6" customFormat="1" x14ac:dyDescent="0.25">
      <c r="C304" s="1"/>
      <c r="D304" s="1"/>
      <c r="E304" s="2"/>
      <c r="F304" s="4"/>
      <c r="G304" s="1"/>
    </row>
    <row r="305" spans="3:7" s="6" customFormat="1" x14ac:dyDescent="0.25">
      <c r="C305" s="1"/>
      <c r="D305" s="1"/>
      <c r="E305" s="2"/>
      <c r="F305" s="4"/>
      <c r="G305" s="1"/>
    </row>
    <row r="306" spans="3:7" s="6" customFormat="1" x14ac:dyDescent="0.25">
      <c r="C306" s="1"/>
      <c r="D306" s="1"/>
      <c r="E306" s="2"/>
      <c r="F306" s="4"/>
      <c r="G306" s="1"/>
    </row>
    <row r="307" spans="3:7" s="6" customFormat="1" x14ac:dyDescent="0.25">
      <c r="C307" s="1"/>
      <c r="D307" s="1"/>
      <c r="E307" s="2"/>
      <c r="F307" s="4"/>
      <c r="G307" s="1"/>
    </row>
    <row r="308" spans="3:7" s="6" customFormat="1" x14ac:dyDescent="0.25">
      <c r="C308" s="1"/>
      <c r="D308" s="1"/>
      <c r="E308" s="2"/>
      <c r="F308" s="4"/>
      <c r="G308" s="1"/>
    </row>
    <row r="309" spans="3:7" s="6" customFormat="1" x14ac:dyDescent="0.25">
      <c r="C309" s="1"/>
      <c r="D309" s="1"/>
      <c r="E309" s="2"/>
      <c r="F309" s="4"/>
      <c r="G309" s="1"/>
    </row>
    <row r="310" spans="3:7" s="6" customFormat="1" x14ac:dyDescent="0.25">
      <c r="C310" s="1"/>
      <c r="D310" s="1"/>
      <c r="E310" s="2"/>
      <c r="F310" s="4"/>
      <c r="G310" s="1"/>
    </row>
    <row r="311" spans="3:7" s="6" customFormat="1" x14ac:dyDescent="0.25">
      <c r="C311" s="1"/>
      <c r="D311" s="1"/>
      <c r="E311" s="2"/>
      <c r="F311" s="4"/>
      <c r="G311" s="1"/>
    </row>
    <row r="312" spans="3:7" s="6" customFormat="1" x14ac:dyDescent="0.25">
      <c r="C312" s="1"/>
      <c r="D312" s="1"/>
      <c r="E312" s="2"/>
      <c r="F312" s="4"/>
      <c r="G312" s="1"/>
    </row>
    <row r="313" spans="3:7" s="6" customFormat="1" x14ac:dyDescent="0.25">
      <c r="C313" s="1"/>
      <c r="D313" s="1"/>
      <c r="E313" s="2"/>
      <c r="F313" s="4"/>
      <c r="G313" s="1"/>
    </row>
    <row r="314" spans="3:7" s="6" customFormat="1" x14ac:dyDescent="0.25">
      <c r="C314" s="1"/>
      <c r="D314" s="1"/>
      <c r="E314" s="2"/>
      <c r="F314" s="4"/>
      <c r="G314" s="1"/>
    </row>
    <row r="315" spans="3:7" s="6" customFormat="1" x14ac:dyDescent="0.25">
      <c r="C315" s="1"/>
      <c r="D315" s="1"/>
      <c r="E315" s="2"/>
      <c r="F315" s="4"/>
      <c r="G315" s="1"/>
    </row>
    <row r="316" spans="3:7" s="6" customFormat="1" x14ac:dyDescent="0.25">
      <c r="C316" s="1"/>
      <c r="D316" s="1"/>
      <c r="E316" s="2"/>
      <c r="F316" s="4"/>
      <c r="G316" s="1"/>
    </row>
    <row r="317" spans="3:7" s="6" customFormat="1" x14ac:dyDescent="0.25">
      <c r="C317" s="1"/>
      <c r="D317" s="1"/>
      <c r="E317" s="2"/>
      <c r="F317" s="4"/>
      <c r="G317" s="1"/>
    </row>
    <row r="318" spans="3:7" s="6" customFormat="1" x14ac:dyDescent="0.25">
      <c r="C318" s="1"/>
      <c r="D318" s="1"/>
      <c r="E318" s="2"/>
      <c r="F318" s="4"/>
      <c r="G318" s="1"/>
    </row>
    <row r="319" spans="3:7" s="6" customFormat="1" x14ac:dyDescent="0.25">
      <c r="C319" s="1"/>
      <c r="D319" s="1"/>
      <c r="E319" s="2"/>
      <c r="F319" s="4"/>
      <c r="G319" s="1"/>
    </row>
    <row r="320" spans="3:7" s="6" customFormat="1" x14ac:dyDescent="0.25">
      <c r="C320" s="1"/>
      <c r="D320" s="1"/>
      <c r="E320" s="2"/>
      <c r="F320" s="4"/>
      <c r="G320" s="1"/>
    </row>
    <row r="321" spans="3:7" s="6" customFormat="1" x14ac:dyDescent="0.25">
      <c r="C321" s="1"/>
      <c r="D321" s="1"/>
      <c r="E321" s="2"/>
      <c r="F321" s="4"/>
      <c r="G321" s="1"/>
    </row>
    <row r="322" spans="3:7" s="6" customFormat="1" x14ac:dyDescent="0.25">
      <c r="C322" s="1"/>
      <c r="D322" s="1"/>
      <c r="E322" s="2"/>
      <c r="F322" s="4"/>
      <c r="G322" s="1"/>
    </row>
    <row r="323" spans="3:7" s="6" customFormat="1" x14ac:dyDescent="0.25">
      <c r="C323" s="1"/>
      <c r="D323" s="1"/>
      <c r="E323" s="2"/>
      <c r="F323" s="4"/>
      <c r="G323" s="1"/>
    </row>
    <row r="324" spans="3:7" s="6" customFormat="1" x14ac:dyDescent="0.25">
      <c r="C324" s="1"/>
      <c r="D324" s="1"/>
      <c r="E324" s="2"/>
      <c r="F324" s="4"/>
      <c r="G324" s="1"/>
    </row>
    <row r="325" spans="3:7" s="6" customFormat="1" x14ac:dyDescent="0.25">
      <c r="C325" s="1"/>
      <c r="D325" s="1"/>
      <c r="E325" s="2"/>
      <c r="F325" s="4"/>
      <c r="G325" s="1"/>
    </row>
    <row r="326" spans="3:7" s="6" customFormat="1" x14ac:dyDescent="0.25">
      <c r="C326" s="1"/>
      <c r="D326" s="1"/>
      <c r="E326" s="2"/>
      <c r="F326" s="4"/>
      <c r="G326" s="1"/>
    </row>
    <row r="327" spans="3:7" s="6" customFormat="1" x14ac:dyDescent="0.25">
      <c r="C327" s="1"/>
      <c r="D327" s="1"/>
      <c r="E327" s="2"/>
      <c r="F327" s="4"/>
      <c r="G327" s="1"/>
    </row>
    <row r="328" spans="3:7" s="6" customFormat="1" x14ac:dyDescent="0.25">
      <c r="C328" s="1"/>
      <c r="D328" s="1"/>
      <c r="E328" s="2"/>
      <c r="F328" s="4"/>
      <c r="G328" s="1"/>
    </row>
    <row r="329" spans="3:7" s="6" customFormat="1" x14ac:dyDescent="0.25">
      <c r="C329" s="1"/>
      <c r="D329" s="1"/>
      <c r="E329" s="2"/>
      <c r="F329" s="4"/>
      <c r="G329" s="1"/>
    </row>
    <row r="330" spans="3:7" s="6" customFormat="1" x14ac:dyDescent="0.25">
      <c r="C330" s="1"/>
      <c r="D330" s="1"/>
      <c r="E330" s="2"/>
      <c r="F330" s="4"/>
      <c r="G330" s="1"/>
    </row>
    <row r="331" spans="3:7" s="6" customFormat="1" x14ac:dyDescent="0.25">
      <c r="C331" s="1"/>
      <c r="D331" s="1"/>
      <c r="E331" s="2"/>
      <c r="F331" s="4"/>
      <c r="G331" s="1"/>
    </row>
    <row r="332" spans="3:7" s="6" customFormat="1" x14ac:dyDescent="0.25">
      <c r="C332" s="1"/>
      <c r="D332" s="1"/>
      <c r="E332" s="2"/>
      <c r="F332" s="4"/>
      <c r="G332" s="1"/>
    </row>
    <row r="333" spans="3:7" s="6" customFormat="1" x14ac:dyDescent="0.25">
      <c r="C333" s="1"/>
      <c r="D333" s="1"/>
      <c r="E333" s="2"/>
      <c r="F333" s="4"/>
      <c r="G333" s="1"/>
    </row>
    <row r="334" spans="3:7" s="6" customFormat="1" x14ac:dyDescent="0.25">
      <c r="C334" s="1"/>
      <c r="D334" s="1"/>
      <c r="E334" s="2"/>
      <c r="F334" s="4"/>
      <c r="G334" s="1"/>
    </row>
    <row r="335" spans="3:7" s="6" customFormat="1" x14ac:dyDescent="0.25">
      <c r="C335" s="1"/>
      <c r="D335" s="1"/>
      <c r="E335" s="2"/>
      <c r="F335" s="4"/>
      <c r="G335" s="1"/>
    </row>
    <row r="336" spans="3:7" s="6" customFormat="1" x14ac:dyDescent="0.25">
      <c r="C336" s="1"/>
      <c r="D336" s="1"/>
      <c r="E336" s="2"/>
      <c r="F336" s="4"/>
      <c r="G336" s="1"/>
    </row>
    <row r="337" spans="3:7" s="6" customFormat="1" x14ac:dyDescent="0.25">
      <c r="C337" s="1"/>
      <c r="D337" s="1"/>
      <c r="E337" s="2"/>
      <c r="F337" s="4"/>
      <c r="G337" s="1"/>
    </row>
    <row r="338" spans="3:7" s="6" customFormat="1" x14ac:dyDescent="0.25">
      <c r="C338" s="1"/>
      <c r="D338" s="1"/>
      <c r="E338" s="2"/>
      <c r="F338" s="4"/>
      <c r="G338" s="1"/>
    </row>
    <row r="339" spans="3:7" s="6" customFormat="1" x14ac:dyDescent="0.25">
      <c r="C339" s="1"/>
      <c r="D339" s="1"/>
      <c r="E339" s="2"/>
      <c r="F339" s="4"/>
      <c r="G339" s="1"/>
    </row>
    <row r="340" spans="3:7" s="6" customFormat="1" x14ac:dyDescent="0.25">
      <c r="C340" s="1"/>
      <c r="D340" s="1"/>
      <c r="E340" s="2"/>
      <c r="F340" s="4"/>
      <c r="G340" s="1"/>
    </row>
    <row r="341" spans="3:7" s="6" customFormat="1" x14ac:dyDescent="0.25">
      <c r="C341" s="1"/>
      <c r="D341" s="1"/>
      <c r="E341" s="2"/>
      <c r="F341" s="4"/>
      <c r="G341" s="1"/>
    </row>
    <row r="342" spans="3:7" s="6" customFormat="1" x14ac:dyDescent="0.25">
      <c r="C342" s="1"/>
      <c r="D342" s="1"/>
      <c r="E342" s="2"/>
      <c r="F342" s="4"/>
      <c r="G342" s="1"/>
    </row>
    <row r="343" spans="3:7" s="6" customFormat="1" x14ac:dyDescent="0.25">
      <c r="C343" s="1"/>
      <c r="D343" s="1"/>
      <c r="E343" s="2"/>
      <c r="F343" s="4"/>
      <c r="G343" s="1"/>
    </row>
    <row r="344" spans="3:7" s="6" customFormat="1" x14ac:dyDescent="0.25">
      <c r="C344" s="1"/>
      <c r="D344" s="1"/>
      <c r="E344" s="2"/>
      <c r="F344" s="4"/>
      <c r="G344" s="1"/>
    </row>
    <row r="345" spans="3:7" s="6" customFormat="1" x14ac:dyDescent="0.25">
      <c r="C345" s="1"/>
      <c r="D345" s="1"/>
      <c r="E345" s="2"/>
      <c r="F345" s="4"/>
      <c r="G345" s="1"/>
    </row>
    <row r="346" spans="3:7" s="6" customFormat="1" x14ac:dyDescent="0.25">
      <c r="C346" s="1"/>
      <c r="D346" s="1"/>
      <c r="E346" s="2"/>
      <c r="F346" s="4"/>
      <c r="G346" s="1"/>
    </row>
    <row r="347" spans="3:7" s="6" customFormat="1" x14ac:dyDescent="0.25">
      <c r="C347" s="1"/>
      <c r="D347" s="1"/>
      <c r="E347" s="2"/>
      <c r="F347" s="4"/>
      <c r="G347" s="1"/>
    </row>
    <row r="348" spans="3:7" s="6" customFormat="1" x14ac:dyDescent="0.25">
      <c r="C348" s="1"/>
      <c r="D348" s="1"/>
      <c r="E348" s="2"/>
      <c r="F348" s="4"/>
      <c r="G348" s="1"/>
    </row>
    <row r="349" spans="3:7" s="6" customFormat="1" x14ac:dyDescent="0.25">
      <c r="C349" s="1"/>
      <c r="D349" s="1"/>
      <c r="E349" s="2"/>
      <c r="F349" s="4"/>
      <c r="G349" s="1"/>
    </row>
    <row r="350" spans="3:7" s="6" customFormat="1" x14ac:dyDescent="0.25">
      <c r="C350" s="1"/>
      <c r="D350" s="1"/>
      <c r="E350" s="2"/>
      <c r="F350" s="4"/>
      <c r="G350" s="1"/>
    </row>
    <row r="351" spans="3:7" s="6" customFormat="1" x14ac:dyDescent="0.25">
      <c r="C351" s="1"/>
      <c r="D351" s="1"/>
      <c r="E351" s="2"/>
      <c r="F351" s="4"/>
      <c r="G351" s="1"/>
    </row>
    <row r="352" spans="3:7" s="6" customFormat="1" x14ac:dyDescent="0.25">
      <c r="C352" s="1"/>
      <c r="D352" s="1"/>
      <c r="E352" s="2"/>
      <c r="F352" s="4"/>
      <c r="G352" s="1"/>
    </row>
    <row r="353" spans="3:7" s="6" customFormat="1" x14ac:dyDescent="0.25">
      <c r="C353" s="1"/>
      <c r="D353" s="1"/>
      <c r="E353" s="2"/>
      <c r="F353" s="4"/>
      <c r="G353" s="1"/>
    </row>
    <row r="354" spans="3:7" s="6" customFormat="1" x14ac:dyDescent="0.25">
      <c r="C354" s="1"/>
      <c r="D354" s="1"/>
      <c r="E354" s="2"/>
      <c r="F354" s="4"/>
      <c r="G354" s="1"/>
    </row>
    <row r="355" spans="3:7" s="6" customFormat="1" x14ac:dyDescent="0.25">
      <c r="C355" s="1"/>
      <c r="D355" s="1"/>
      <c r="E355" s="2"/>
      <c r="F355" s="4"/>
      <c r="G355" s="1"/>
    </row>
    <row r="356" spans="3:7" s="6" customFormat="1" x14ac:dyDescent="0.25">
      <c r="C356" s="1"/>
      <c r="D356" s="1"/>
      <c r="E356" s="2"/>
      <c r="F356" s="4"/>
      <c r="G356" s="1"/>
    </row>
    <row r="357" spans="3:7" s="6" customFormat="1" x14ac:dyDescent="0.25">
      <c r="C357" s="1"/>
      <c r="D357" s="1"/>
      <c r="E357" s="2"/>
      <c r="F357" s="4"/>
      <c r="G357" s="1"/>
    </row>
    <row r="358" spans="3:7" s="6" customFormat="1" x14ac:dyDescent="0.25">
      <c r="C358" s="1"/>
      <c r="D358" s="1"/>
      <c r="E358" s="2"/>
      <c r="F358" s="4"/>
      <c r="G358" s="1"/>
    </row>
    <row r="359" spans="3:7" s="6" customFormat="1" x14ac:dyDescent="0.25">
      <c r="C359" s="1"/>
      <c r="D359" s="1"/>
      <c r="E359" s="2"/>
      <c r="F359" s="4"/>
      <c r="G359" s="1"/>
    </row>
    <row r="360" spans="3:7" s="6" customFormat="1" x14ac:dyDescent="0.25">
      <c r="C360" s="1"/>
      <c r="D360" s="1"/>
      <c r="E360" s="2"/>
      <c r="F360" s="4"/>
      <c r="G360" s="1"/>
    </row>
    <row r="361" spans="3:7" s="6" customFormat="1" x14ac:dyDescent="0.25">
      <c r="C361" s="1"/>
      <c r="D361" s="1"/>
      <c r="E361" s="2"/>
      <c r="F361" s="4"/>
      <c r="G361" s="1"/>
    </row>
    <row r="362" spans="3:7" s="6" customFormat="1" x14ac:dyDescent="0.25">
      <c r="C362" s="1"/>
      <c r="D362" s="1"/>
      <c r="E362" s="2"/>
      <c r="F362" s="4"/>
      <c r="G362" s="1"/>
    </row>
    <row r="363" spans="3:7" s="6" customFormat="1" x14ac:dyDescent="0.25">
      <c r="C363" s="1"/>
      <c r="D363" s="1"/>
      <c r="E363" s="2"/>
      <c r="F363" s="4"/>
      <c r="G363" s="1"/>
    </row>
    <row r="364" spans="3:7" s="6" customFormat="1" x14ac:dyDescent="0.25">
      <c r="C364" s="1"/>
      <c r="D364" s="1"/>
      <c r="E364" s="2"/>
      <c r="F364" s="4"/>
      <c r="G364" s="1"/>
    </row>
    <row r="365" spans="3:7" s="6" customFormat="1" x14ac:dyDescent="0.25">
      <c r="C365" s="1"/>
      <c r="D365" s="1"/>
      <c r="E365" s="2"/>
      <c r="F365" s="4"/>
      <c r="G365" s="1"/>
    </row>
    <row r="366" spans="3:7" s="6" customFormat="1" x14ac:dyDescent="0.25">
      <c r="C366" s="1"/>
      <c r="D366" s="1"/>
      <c r="E366" s="2"/>
      <c r="F366" s="4"/>
      <c r="G366" s="1"/>
    </row>
    <row r="367" spans="3:7" s="6" customFormat="1" x14ac:dyDescent="0.25">
      <c r="C367" s="1"/>
      <c r="D367" s="1"/>
      <c r="E367" s="2"/>
      <c r="F367" s="4"/>
      <c r="G367" s="1"/>
    </row>
    <row r="368" spans="3:7" s="6" customFormat="1" x14ac:dyDescent="0.25">
      <c r="C368" s="1"/>
      <c r="D368" s="1"/>
      <c r="E368" s="2"/>
      <c r="F368" s="4"/>
      <c r="G368" s="1"/>
    </row>
    <row r="369" spans="3:7" s="6" customFormat="1" x14ac:dyDescent="0.25">
      <c r="C369" s="1"/>
      <c r="D369" s="1"/>
      <c r="E369" s="2"/>
      <c r="F369" s="4"/>
      <c r="G369" s="1"/>
    </row>
    <row r="370" spans="3:7" s="6" customFormat="1" x14ac:dyDescent="0.25">
      <c r="C370" s="1"/>
      <c r="D370" s="1"/>
      <c r="E370" s="2"/>
      <c r="F370" s="4"/>
      <c r="G370" s="1"/>
    </row>
    <row r="371" spans="3:7" s="6" customFormat="1" x14ac:dyDescent="0.25">
      <c r="C371" s="1"/>
      <c r="D371" s="1"/>
      <c r="E371" s="2"/>
      <c r="F371" s="4"/>
      <c r="G371" s="1"/>
    </row>
    <row r="372" spans="3:7" s="6" customFormat="1" x14ac:dyDescent="0.25">
      <c r="C372" s="1"/>
      <c r="D372" s="1"/>
      <c r="E372" s="2"/>
      <c r="F372" s="4"/>
      <c r="G372" s="1"/>
    </row>
    <row r="373" spans="3:7" s="6" customFormat="1" x14ac:dyDescent="0.25">
      <c r="C373" s="1"/>
      <c r="D373" s="1"/>
      <c r="E373" s="2"/>
      <c r="F373" s="4"/>
      <c r="G373" s="1"/>
    </row>
    <row r="374" spans="3:7" s="6" customFormat="1" x14ac:dyDescent="0.25">
      <c r="C374" s="1"/>
      <c r="D374" s="1"/>
      <c r="E374" s="2"/>
      <c r="F374" s="4"/>
      <c r="G374" s="1"/>
    </row>
    <row r="375" spans="3:7" s="6" customFormat="1" x14ac:dyDescent="0.25">
      <c r="C375" s="1"/>
      <c r="D375" s="1"/>
      <c r="E375" s="2"/>
      <c r="F375" s="4"/>
      <c r="G375" s="1"/>
    </row>
    <row r="376" spans="3:7" s="6" customFormat="1" x14ac:dyDescent="0.25">
      <c r="C376" s="1"/>
      <c r="D376" s="1"/>
      <c r="E376" s="2"/>
      <c r="F376" s="4"/>
      <c r="G376" s="1"/>
    </row>
    <row r="377" spans="3:7" s="6" customFormat="1" x14ac:dyDescent="0.25">
      <c r="C377" s="1"/>
      <c r="D377" s="1"/>
      <c r="E377" s="2"/>
      <c r="F377" s="4"/>
      <c r="G377" s="1"/>
    </row>
    <row r="378" spans="3:7" s="6" customFormat="1" x14ac:dyDescent="0.25">
      <c r="C378" s="1"/>
      <c r="D378" s="1"/>
      <c r="E378" s="2"/>
      <c r="F378" s="4"/>
      <c r="G378" s="1"/>
    </row>
    <row r="379" spans="3:7" s="6" customFormat="1" x14ac:dyDescent="0.25">
      <c r="C379" s="1"/>
      <c r="D379" s="1"/>
      <c r="E379" s="2"/>
      <c r="F379" s="4"/>
      <c r="G379" s="1"/>
    </row>
    <row r="380" spans="3:7" s="6" customFormat="1" x14ac:dyDescent="0.25">
      <c r="C380" s="1"/>
      <c r="D380" s="1"/>
      <c r="E380" s="2"/>
      <c r="F380" s="4"/>
      <c r="G380" s="1"/>
    </row>
    <row r="381" spans="3:7" s="6" customFormat="1" x14ac:dyDescent="0.25">
      <c r="C381" s="1"/>
      <c r="D381" s="1"/>
      <c r="E381" s="2"/>
      <c r="F381" s="4"/>
      <c r="G381" s="1"/>
    </row>
    <row r="382" spans="3:7" s="6" customFormat="1" x14ac:dyDescent="0.25">
      <c r="C382" s="1"/>
      <c r="D382" s="1"/>
      <c r="E382" s="2"/>
      <c r="F382" s="4"/>
      <c r="G382" s="1"/>
    </row>
    <row r="383" spans="3:7" s="6" customFormat="1" x14ac:dyDescent="0.25">
      <c r="C383" s="1"/>
      <c r="D383" s="1"/>
      <c r="E383" s="2"/>
      <c r="F383" s="4"/>
      <c r="G383" s="1"/>
    </row>
    <row r="384" spans="3:7" s="6" customFormat="1" x14ac:dyDescent="0.25">
      <c r="C384" s="1"/>
      <c r="D384" s="1"/>
      <c r="E384" s="2"/>
      <c r="F384" s="4"/>
      <c r="G384" s="1"/>
    </row>
    <row r="385" spans="3:7" s="6" customFormat="1" x14ac:dyDescent="0.25">
      <c r="C385" s="1"/>
      <c r="D385" s="1"/>
      <c r="E385" s="2"/>
      <c r="F385" s="4"/>
      <c r="G385" s="1"/>
    </row>
    <row r="386" spans="3:7" s="6" customFormat="1" x14ac:dyDescent="0.25">
      <c r="C386" s="1"/>
      <c r="D386" s="1"/>
      <c r="E386" s="2"/>
      <c r="F386" s="4"/>
      <c r="G386" s="1"/>
    </row>
    <row r="387" spans="3:7" s="6" customFormat="1" x14ac:dyDescent="0.25">
      <c r="C387" s="1"/>
      <c r="D387" s="1"/>
      <c r="E387" s="2"/>
      <c r="F387" s="4"/>
      <c r="G387" s="1"/>
    </row>
    <row r="388" spans="3:7" s="6" customFormat="1" x14ac:dyDescent="0.25">
      <c r="C388" s="1"/>
      <c r="D388" s="1"/>
      <c r="E388" s="2"/>
      <c r="F388" s="4"/>
      <c r="G388" s="1"/>
    </row>
    <row r="389" spans="3:7" s="6" customFormat="1" x14ac:dyDescent="0.25">
      <c r="C389" s="1"/>
      <c r="D389" s="1"/>
      <c r="E389" s="2"/>
      <c r="F389" s="4"/>
      <c r="G389" s="1"/>
    </row>
    <row r="390" spans="3:7" s="6" customFormat="1" x14ac:dyDescent="0.25">
      <c r="C390" s="1"/>
      <c r="D390" s="1"/>
      <c r="E390" s="2"/>
      <c r="F390" s="4"/>
      <c r="G390" s="1"/>
    </row>
    <row r="391" spans="3:7" s="6" customFormat="1" x14ac:dyDescent="0.25">
      <c r="C391" s="1"/>
      <c r="D391" s="1"/>
      <c r="E391" s="2"/>
      <c r="F391" s="4"/>
      <c r="G391" s="1"/>
    </row>
    <row r="392" spans="3:7" s="6" customFormat="1" x14ac:dyDescent="0.25">
      <c r="C392" s="1"/>
      <c r="D392" s="1"/>
      <c r="E392" s="2"/>
      <c r="F392" s="4"/>
      <c r="G392" s="1"/>
    </row>
    <row r="393" spans="3:7" s="6" customFormat="1" x14ac:dyDescent="0.25">
      <c r="C393" s="1"/>
      <c r="D393" s="1"/>
      <c r="E393" s="2"/>
      <c r="F393" s="4"/>
      <c r="G393" s="1"/>
    </row>
    <row r="394" spans="3:7" s="6" customFormat="1" x14ac:dyDescent="0.25">
      <c r="C394" s="1"/>
      <c r="D394" s="1"/>
      <c r="E394" s="2"/>
      <c r="F394" s="4"/>
      <c r="G394" s="1"/>
    </row>
    <row r="395" spans="3:7" s="6" customFormat="1" x14ac:dyDescent="0.25">
      <c r="C395" s="1"/>
      <c r="D395" s="1"/>
      <c r="E395" s="2"/>
      <c r="F395" s="4"/>
      <c r="G395" s="1"/>
    </row>
    <row r="396" spans="3:7" s="6" customFormat="1" x14ac:dyDescent="0.25">
      <c r="C396" s="1"/>
      <c r="D396" s="1"/>
      <c r="E396" s="2"/>
      <c r="F396" s="4"/>
      <c r="G396" s="1"/>
    </row>
    <row r="397" spans="3:7" s="6" customFormat="1" x14ac:dyDescent="0.25">
      <c r="C397" s="1"/>
      <c r="D397" s="1"/>
      <c r="E397" s="2"/>
      <c r="F397" s="4"/>
      <c r="G397" s="1"/>
    </row>
    <row r="398" spans="3:7" s="6" customFormat="1" x14ac:dyDescent="0.25">
      <c r="C398" s="1"/>
      <c r="D398" s="1"/>
      <c r="E398" s="2"/>
      <c r="F398" s="4"/>
      <c r="G398" s="1"/>
    </row>
    <row r="399" spans="3:7" s="6" customFormat="1" x14ac:dyDescent="0.25">
      <c r="C399" s="1"/>
      <c r="D399" s="1"/>
      <c r="E399" s="2"/>
      <c r="F399" s="4"/>
      <c r="G399" s="1"/>
    </row>
    <row r="400" spans="3:7" s="6" customFormat="1" x14ac:dyDescent="0.25">
      <c r="C400" s="1"/>
      <c r="D400" s="1"/>
      <c r="E400" s="2"/>
      <c r="F400" s="4"/>
      <c r="G400" s="1"/>
    </row>
    <row r="401" spans="3:7" s="6" customFormat="1" x14ac:dyDescent="0.25">
      <c r="C401" s="1"/>
      <c r="D401" s="1"/>
      <c r="E401" s="2"/>
      <c r="F401" s="4"/>
      <c r="G401" s="1"/>
    </row>
    <row r="402" spans="3:7" s="6" customFormat="1" x14ac:dyDescent="0.25">
      <c r="C402" s="1"/>
      <c r="D402" s="1"/>
      <c r="E402" s="2"/>
      <c r="F402" s="4"/>
      <c r="G402" s="1"/>
    </row>
    <row r="403" spans="3:7" s="6" customFormat="1" x14ac:dyDescent="0.25">
      <c r="C403" s="1"/>
      <c r="D403" s="1"/>
      <c r="E403" s="2"/>
      <c r="F403" s="4"/>
      <c r="G403" s="1"/>
    </row>
    <row r="404" spans="3:7" s="6" customFormat="1" x14ac:dyDescent="0.25">
      <c r="C404" s="1"/>
      <c r="D404" s="1"/>
      <c r="E404" s="2"/>
      <c r="F404" s="4"/>
      <c r="G404" s="1"/>
    </row>
    <row r="405" spans="3:7" s="6" customFormat="1" x14ac:dyDescent="0.25">
      <c r="C405" s="1"/>
      <c r="D405" s="1"/>
      <c r="E405" s="2"/>
      <c r="F405" s="4"/>
      <c r="G405" s="1"/>
    </row>
    <row r="406" spans="3:7" s="6" customFormat="1" x14ac:dyDescent="0.25">
      <c r="C406" s="1"/>
      <c r="D406" s="1"/>
      <c r="E406" s="2"/>
      <c r="F406" s="4"/>
      <c r="G406" s="1"/>
    </row>
    <row r="407" spans="3:7" s="6" customFormat="1" x14ac:dyDescent="0.25">
      <c r="C407" s="1"/>
      <c r="D407" s="1"/>
      <c r="E407" s="2"/>
      <c r="F407" s="4"/>
      <c r="G407" s="1"/>
    </row>
    <row r="408" spans="3:7" s="6" customFormat="1" x14ac:dyDescent="0.25">
      <c r="C408" s="1"/>
      <c r="D408" s="1"/>
      <c r="E408" s="2"/>
      <c r="F408" s="4"/>
      <c r="G408" s="1"/>
    </row>
    <row r="409" spans="3:7" s="6" customFormat="1" x14ac:dyDescent="0.25">
      <c r="C409" s="1"/>
      <c r="D409" s="1"/>
      <c r="E409" s="2"/>
      <c r="F409" s="4"/>
      <c r="G409" s="1"/>
    </row>
    <row r="410" spans="3:7" s="6" customFormat="1" x14ac:dyDescent="0.25">
      <c r="C410" s="1"/>
      <c r="D410" s="1"/>
      <c r="E410" s="2"/>
      <c r="F410" s="4"/>
      <c r="G410" s="1"/>
    </row>
    <row r="411" spans="3:7" s="6" customFormat="1" x14ac:dyDescent="0.25">
      <c r="C411" s="1"/>
      <c r="D411" s="1"/>
      <c r="E411" s="2"/>
      <c r="F411" s="4"/>
      <c r="G411" s="1"/>
    </row>
    <row r="412" spans="3:7" s="6" customFormat="1" x14ac:dyDescent="0.25">
      <c r="C412" s="1"/>
      <c r="D412" s="1"/>
      <c r="E412" s="2"/>
      <c r="F412" s="4"/>
      <c r="G412" s="1"/>
    </row>
    <row r="413" spans="3:7" s="6" customFormat="1" x14ac:dyDescent="0.25">
      <c r="C413" s="1"/>
      <c r="D413" s="1"/>
      <c r="E413" s="2"/>
      <c r="F413" s="4"/>
      <c r="G413" s="1"/>
    </row>
    <row r="414" spans="3:7" s="6" customFormat="1" x14ac:dyDescent="0.25">
      <c r="C414" s="1"/>
      <c r="D414" s="1"/>
      <c r="E414" s="2"/>
      <c r="F414" s="4"/>
      <c r="G414" s="1"/>
    </row>
    <row r="415" spans="3:7" s="6" customFormat="1" x14ac:dyDescent="0.25">
      <c r="C415" s="1"/>
      <c r="D415" s="1"/>
      <c r="E415" s="2"/>
      <c r="F415" s="4"/>
      <c r="G415" s="1"/>
    </row>
    <row r="416" spans="3:7" s="6" customFormat="1" x14ac:dyDescent="0.25">
      <c r="C416" s="1"/>
      <c r="D416" s="1"/>
      <c r="E416" s="2"/>
      <c r="F416" s="4"/>
      <c r="G416" s="1"/>
    </row>
    <row r="417" spans="3:7" s="6" customFormat="1" x14ac:dyDescent="0.25">
      <c r="C417" s="1"/>
      <c r="D417" s="1"/>
      <c r="E417" s="2"/>
      <c r="F417" s="4"/>
      <c r="G417" s="1"/>
    </row>
    <row r="418" spans="3:7" s="6" customFormat="1" x14ac:dyDescent="0.25">
      <c r="C418" s="1"/>
      <c r="D418" s="1"/>
      <c r="E418" s="2"/>
      <c r="F418" s="4"/>
      <c r="G418" s="1"/>
    </row>
    <row r="419" spans="3:7" s="6" customFormat="1" x14ac:dyDescent="0.25">
      <c r="C419" s="1"/>
      <c r="D419" s="1"/>
      <c r="E419" s="2"/>
      <c r="F419" s="4"/>
      <c r="G419" s="1"/>
    </row>
    <row r="420" spans="3:7" s="6" customFormat="1" x14ac:dyDescent="0.25">
      <c r="C420" s="1"/>
      <c r="D420" s="1"/>
      <c r="E420" s="2"/>
      <c r="F420" s="4"/>
      <c r="G420" s="1"/>
    </row>
    <row r="421" spans="3:7" s="6" customFormat="1" x14ac:dyDescent="0.25">
      <c r="C421" s="1"/>
      <c r="D421" s="1"/>
      <c r="E421" s="2"/>
      <c r="F421" s="4"/>
      <c r="G421" s="1"/>
    </row>
    <row r="422" spans="3:7" s="6" customFormat="1" x14ac:dyDescent="0.25">
      <c r="C422" s="1"/>
      <c r="D422" s="1"/>
      <c r="E422" s="2"/>
      <c r="F422" s="4"/>
      <c r="G422" s="1"/>
    </row>
    <row r="423" spans="3:7" s="6" customFormat="1" x14ac:dyDescent="0.25">
      <c r="C423" s="1"/>
      <c r="D423" s="1"/>
      <c r="E423" s="2"/>
      <c r="F423" s="4"/>
      <c r="G423" s="1"/>
    </row>
    <row r="424" spans="3:7" s="6" customFormat="1" x14ac:dyDescent="0.25">
      <c r="C424" s="1"/>
      <c r="D424" s="1"/>
      <c r="E424" s="2"/>
      <c r="F424" s="4"/>
      <c r="G424" s="1"/>
    </row>
    <row r="425" spans="3:7" s="6" customFormat="1" x14ac:dyDescent="0.25">
      <c r="C425" s="1"/>
      <c r="D425" s="1"/>
      <c r="E425" s="2"/>
      <c r="F425" s="4"/>
      <c r="G425" s="1"/>
    </row>
    <row r="426" spans="3:7" s="6" customFormat="1" x14ac:dyDescent="0.25">
      <c r="C426" s="1"/>
      <c r="D426" s="1"/>
      <c r="E426" s="2"/>
      <c r="F426" s="4"/>
      <c r="G426" s="1"/>
    </row>
    <row r="427" spans="3:7" s="6" customFormat="1" x14ac:dyDescent="0.25">
      <c r="C427" s="1"/>
      <c r="D427" s="1"/>
      <c r="E427" s="2"/>
      <c r="F427" s="4"/>
      <c r="G427" s="1"/>
    </row>
    <row r="428" spans="3:7" s="6" customFormat="1" x14ac:dyDescent="0.25">
      <c r="C428" s="1"/>
      <c r="D428" s="1"/>
      <c r="E428" s="2"/>
      <c r="F428" s="4"/>
      <c r="G428" s="1"/>
    </row>
    <row r="429" spans="3:7" s="6" customFormat="1" x14ac:dyDescent="0.25">
      <c r="C429" s="1"/>
      <c r="D429" s="1"/>
      <c r="E429" s="2"/>
      <c r="F429" s="4"/>
      <c r="G429" s="1"/>
    </row>
    <row r="430" spans="3:7" s="6" customFormat="1" x14ac:dyDescent="0.25">
      <c r="C430" s="1"/>
      <c r="D430" s="1"/>
      <c r="E430" s="2"/>
      <c r="F430" s="4"/>
      <c r="G430" s="1"/>
    </row>
    <row r="431" spans="3:7" s="6" customFormat="1" x14ac:dyDescent="0.25">
      <c r="C431" s="1"/>
      <c r="D431" s="1"/>
      <c r="E431" s="2"/>
      <c r="F431" s="4"/>
      <c r="G431" s="1"/>
    </row>
    <row r="432" spans="3:7" s="6" customFormat="1" x14ac:dyDescent="0.25">
      <c r="C432" s="1"/>
      <c r="D432" s="1"/>
      <c r="E432" s="2"/>
      <c r="F432" s="4"/>
      <c r="G432" s="1"/>
    </row>
    <row r="433" spans="3:7" s="6" customFormat="1" x14ac:dyDescent="0.25">
      <c r="C433" s="1"/>
      <c r="D433" s="1"/>
      <c r="E433" s="2"/>
      <c r="F433" s="4"/>
      <c r="G433" s="1"/>
    </row>
    <row r="434" spans="3:7" s="6" customFormat="1" x14ac:dyDescent="0.25">
      <c r="C434" s="1"/>
      <c r="D434" s="1"/>
      <c r="E434" s="2"/>
      <c r="F434" s="4"/>
      <c r="G434" s="1"/>
    </row>
    <row r="435" spans="3:7" s="6" customFormat="1" x14ac:dyDescent="0.25">
      <c r="C435" s="1"/>
      <c r="D435" s="1"/>
      <c r="E435" s="2"/>
      <c r="F435" s="4"/>
      <c r="G435" s="1"/>
    </row>
    <row r="436" spans="3:7" s="6" customFormat="1" x14ac:dyDescent="0.25">
      <c r="C436" s="1"/>
      <c r="D436" s="1"/>
      <c r="E436" s="2"/>
      <c r="F436" s="4"/>
      <c r="G436" s="1"/>
    </row>
    <row r="437" spans="3:7" s="6" customFormat="1" x14ac:dyDescent="0.25">
      <c r="C437" s="1"/>
      <c r="D437" s="1"/>
      <c r="E437" s="2"/>
      <c r="F437" s="4"/>
      <c r="G437" s="1"/>
    </row>
    <row r="438" spans="3:7" s="6" customFormat="1" x14ac:dyDescent="0.25">
      <c r="C438" s="1"/>
      <c r="D438" s="1"/>
      <c r="E438" s="2"/>
      <c r="F438" s="4"/>
      <c r="G438" s="1"/>
    </row>
    <row r="439" spans="3:7" s="6" customFormat="1" x14ac:dyDescent="0.25">
      <c r="C439" s="1"/>
      <c r="D439" s="1"/>
      <c r="E439" s="2"/>
      <c r="F439" s="4"/>
      <c r="G439" s="1"/>
    </row>
    <row r="440" spans="3:7" s="6" customFormat="1" x14ac:dyDescent="0.25">
      <c r="C440" s="1"/>
      <c r="D440" s="1"/>
      <c r="E440" s="2"/>
      <c r="F440" s="4"/>
      <c r="G440" s="1"/>
    </row>
    <row r="441" spans="3:7" s="6" customFormat="1" x14ac:dyDescent="0.25">
      <c r="C441" s="1"/>
      <c r="D441" s="1"/>
      <c r="E441" s="2"/>
      <c r="F441" s="4"/>
      <c r="G441" s="1"/>
    </row>
    <row r="442" spans="3:7" s="6" customFormat="1" x14ac:dyDescent="0.25">
      <c r="C442" s="1"/>
      <c r="D442" s="1"/>
      <c r="E442" s="2"/>
      <c r="F442" s="4"/>
      <c r="G442" s="1"/>
    </row>
    <row r="443" spans="3:7" s="6" customFormat="1" x14ac:dyDescent="0.25">
      <c r="C443" s="1"/>
      <c r="D443" s="1"/>
      <c r="E443" s="2"/>
      <c r="F443" s="4"/>
      <c r="G443" s="1"/>
    </row>
    <row r="444" spans="3:7" s="6" customFormat="1" x14ac:dyDescent="0.25">
      <c r="C444" s="1"/>
      <c r="D444" s="1"/>
      <c r="E444" s="2"/>
      <c r="F444" s="4"/>
      <c r="G444" s="1"/>
    </row>
    <row r="445" spans="3:7" s="6" customFormat="1" x14ac:dyDescent="0.25">
      <c r="C445" s="1"/>
      <c r="D445" s="1"/>
      <c r="E445" s="2"/>
      <c r="F445" s="4"/>
      <c r="G445" s="1"/>
    </row>
    <row r="446" spans="3:7" s="6" customFormat="1" x14ac:dyDescent="0.25">
      <c r="C446" s="1"/>
      <c r="D446" s="1"/>
      <c r="E446" s="2"/>
      <c r="F446" s="4"/>
      <c r="G446" s="1"/>
    </row>
    <row r="447" spans="3:7" s="6" customFormat="1" x14ac:dyDescent="0.25">
      <c r="C447" s="1"/>
      <c r="D447" s="1"/>
      <c r="E447" s="2"/>
      <c r="F447" s="4"/>
      <c r="G447" s="1"/>
    </row>
    <row r="448" spans="3:7" s="6" customFormat="1" x14ac:dyDescent="0.25">
      <c r="C448" s="1"/>
      <c r="D448" s="1"/>
      <c r="E448" s="2"/>
      <c r="F448" s="4"/>
      <c r="G448" s="1"/>
    </row>
    <row r="449" spans="3:7" s="6" customFormat="1" x14ac:dyDescent="0.25">
      <c r="C449" s="1"/>
      <c r="D449" s="1"/>
      <c r="E449" s="2"/>
      <c r="F449" s="4"/>
      <c r="G449" s="1"/>
    </row>
    <row r="450" spans="3:7" s="6" customFormat="1" x14ac:dyDescent="0.25">
      <c r="C450" s="1"/>
      <c r="D450" s="1"/>
      <c r="E450" s="2"/>
      <c r="F450" s="4"/>
      <c r="G450" s="1"/>
    </row>
    <row r="451" spans="3:7" s="6" customFormat="1" x14ac:dyDescent="0.25">
      <c r="C451" s="1"/>
      <c r="D451" s="1"/>
      <c r="E451" s="2"/>
      <c r="F451" s="4"/>
      <c r="G451" s="1"/>
    </row>
    <row r="452" spans="3:7" s="6" customFormat="1" x14ac:dyDescent="0.25">
      <c r="C452" s="1"/>
      <c r="D452" s="1"/>
      <c r="E452" s="2"/>
      <c r="F452" s="4"/>
      <c r="G452" s="1"/>
    </row>
    <row r="453" spans="3:7" s="6" customFormat="1" x14ac:dyDescent="0.25">
      <c r="C453" s="1"/>
      <c r="D453" s="1"/>
      <c r="E453" s="2"/>
      <c r="F453" s="4"/>
      <c r="G453" s="1"/>
    </row>
    <row r="454" spans="3:7" s="6" customFormat="1" x14ac:dyDescent="0.25">
      <c r="C454" s="1"/>
      <c r="D454" s="1"/>
      <c r="E454" s="2"/>
      <c r="F454" s="4"/>
      <c r="G454" s="1"/>
    </row>
    <row r="455" spans="3:7" s="6" customFormat="1" x14ac:dyDescent="0.25">
      <c r="C455" s="1"/>
      <c r="D455" s="1"/>
      <c r="E455" s="2"/>
      <c r="F455" s="4"/>
      <c r="G455" s="1"/>
    </row>
    <row r="456" spans="3:7" s="6" customFormat="1" x14ac:dyDescent="0.25">
      <c r="C456" s="1"/>
      <c r="D456" s="1"/>
      <c r="E456" s="2"/>
      <c r="F456" s="4"/>
      <c r="G456" s="1"/>
    </row>
    <row r="457" spans="3:7" s="6" customFormat="1" x14ac:dyDescent="0.25">
      <c r="C457" s="1"/>
      <c r="D457" s="1"/>
      <c r="E457" s="2"/>
      <c r="F457" s="4"/>
      <c r="G457" s="1"/>
    </row>
    <row r="458" spans="3:7" s="6" customFormat="1" x14ac:dyDescent="0.25">
      <c r="C458" s="1"/>
      <c r="D458" s="1"/>
      <c r="E458" s="2"/>
      <c r="F458" s="4"/>
      <c r="G458" s="1"/>
    </row>
    <row r="459" spans="3:7" s="6" customFormat="1" x14ac:dyDescent="0.25">
      <c r="C459" s="1"/>
      <c r="D459" s="1"/>
      <c r="E459" s="2"/>
      <c r="F459" s="4"/>
      <c r="G459" s="1"/>
    </row>
    <row r="460" spans="3:7" s="6" customFormat="1" x14ac:dyDescent="0.25">
      <c r="C460" s="1"/>
      <c r="D460" s="1"/>
      <c r="E460" s="2"/>
      <c r="F460" s="4"/>
      <c r="G460" s="1"/>
    </row>
    <row r="461" spans="3:7" s="6" customFormat="1" x14ac:dyDescent="0.25">
      <c r="C461" s="1"/>
      <c r="D461" s="1"/>
      <c r="E461" s="2"/>
      <c r="F461" s="4"/>
      <c r="G461" s="1"/>
    </row>
    <row r="462" spans="3:7" s="6" customFormat="1" x14ac:dyDescent="0.25">
      <c r="C462" s="1"/>
      <c r="D462" s="1"/>
      <c r="E462" s="2"/>
      <c r="F462" s="4"/>
      <c r="G462" s="1"/>
    </row>
    <row r="463" spans="3:7" s="6" customFormat="1" x14ac:dyDescent="0.25">
      <c r="C463" s="1"/>
      <c r="D463" s="1"/>
      <c r="E463" s="2"/>
      <c r="F463" s="4"/>
      <c r="G463" s="1"/>
    </row>
    <row r="464" spans="3:7" s="6" customFormat="1" x14ac:dyDescent="0.25">
      <c r="C464" s="1"/>
      <c r="D464" s="1"/>
      <c r="E464" s="2"/>
      <c r="F464" s="4"/>
      <c r="G464" s="1"/>
    </row>
    <row r="465" spans="3:7" s="6" customFormat="1" x14ac:dyDescent="0.25">
      <c r="C465" s="1"/>
      <c r="D465" s="1"/>
      <c r="E465" s="2"/>
      <c r="F465" s="4"/>
      <c r="G465" s="1"/>
    </row>
    <row r="466" spans="3:7" s="6" customFormat="1" x14ac:dyDescent="0.25">
      <c r="C466" s="1"/>
      <c r="D466" s="1"/>
      <c r="E466" s="2"/>
      <c r="F466" s="4"/>
      <c r="G466" s="1"/>
    </row>
    <row r="467" spans="3:7" s="6" customFormat="1" x14ac:dyDescent="0.25">
      <c r="C467" s="1"/>
      <c r="D467" s="1"/>
      <c r="E467" s="2"/>
      <c r="F467" s="4"/>
      <c r="G467" s="1"/>
    </row>
    <row r="468" spans="3:7" s="6" customFormat="1" x14ac:dyDescent="0.25">
      <c r="C468" s="1"/>
      <c r="D468" s="1"/>
      <c r="E468" s="2"/>
      <c r="F468" s="4"/>
      <c r="G468" s="1"/>
    </row>
    <row r="469" spans="3:7" s="6" customFormat="1" x14ac:dyDescent="0.25">
      <c r="C469" s="1"/>
      <c r="D469" s="1"/>
      <c r="E469" s="2"/>
      <c r="F469" s="4"/>
      <c r="G469" s="1"/>
    </row>
    <row r="470" spans="3:7" s="6" customFormat="1" x14ac:dyDescent="0.25">
      <c r="C470" s="1"/>
      <c r="D470" s="1"/>
      <c r="E470" s="2"/>
      <c r="F470" s="4"/>
      <c r="G470" s="1"/>
    </row>
    <row r="471" spans="3:7" s="6" customFormat="1" x14ac:dyDescent="0.25">
      <c r="C471" s="1"/>
      <c r="D471" s="1"/>
      <c r="E471" s="2"/>
      <c r="F471" s="4"/>
      <c r="G471" s="1"/>
    </row>
    <row r="472" spans="3:7" s="6" customFormat="1" x14ac:dyDescent="0.25">
      <c r="C472" s="1"/>
      <c r="D472" s="1"/>
      <c r="E472" s="2"/>
      <c r="F472" s="4"/>
      <c r="G472" s="1"/>
    </row>
    <row r="473" spans="3:7" s="6" customFormat="1" x14ac:dyDescent="0.25">
      <c r="C473" s="1"/>
      <c r="D473" s="1"/>
      <c r="E473" s="2"/>
      <c r="F473" s="4"/>
      <c r="G473" s="1"/>
    </row>
    <row r="474" spans="3:7" s="6" customFormat="1" x14ac:dyDescent="0.25">
      <c r="C474" s="1"/>
      <c r="D474" s="1"/>
      <c r="E474" s="2"/>
      <c r="F474" s="4"/>
      <c r="G474" s="1"/>
    </row>
    <row r="475" spans="3:7" s="6" customFormat="1" x14ac:dyDescent="0.25">
      <c r="C475" s="1"/>
      <c r="D475" s="1"/>
      <c r="E475" s="2"/>
      <c r="F475" s="4"/>
      <c r="G475" s="1"/>
    </row>
    <row r="476" spans="3:7" s="6" customFormat="1" x14ac:dyDescent="0.25">
      <c r="C476" s="1"/>
      <c r="D476" s="1"/>
      <c r="E476" s="2"/>
      <c r="F476" s="4"/>
      <c r="G476" s="1"/>
    </row>
    <row r="477" spans="3:7" s="6" customFormat="1" x14ac:dyDescent="0.25">
      <c r="C477" s="1"/>
      <c r="D477" s="1"/>
      <c r="E477" s="2"/>
      <c r="F477" s="4"/>
      <c r="G477" s="1"/>
    </row>
    <row r="478" spans="3:7" s="6" customFormat="1" x14ac:dyDescent="0.25">
      <c r="C478" s="1"/>
      <c r="D478" s="1"/>
      <c r="E478" s="2"/>
      <c r="F478" s="4"/>
      <c r="G478" s="1"/>
    </row>
    <row r="479" spans="3:7" s="6" customFormat="1" x14ac:dyDescent="0.25">
      <c r="C479" s="1"/>
      <c r="D479" s="1"/>
      <c r="E479" s="2"/>
      <c r="F479" s="4"/>
      <c r="G479" s="1"/>
    </row>
    <row r="480" spans="3:7" s="6" customFormat="1" x14ac:dyDescent="0.25">
      <c r="C480" s="1"/>
      <c r="D480" s="1"/>
      <c r="E480" s="2"/>
      <c r="F480" s="4"/>
      <c r="G480" s="1"/>
    </row>
    <row r="481" spans="3:7" s="6" customFormat="1" x14ac:dyDescent="0.25">
      <c r="C481" s="1"/>
      <c r="D481" s="1"/>
      <c r="E481" s="2"/>
      <c r="F481" s="4"/>
      <c r="G481" s="1"/>
    </row>
    <row r="482" spans="3:7" s="6" customFormat="1" x14ac:dyDescent="0.25">
      <c r="C482" s="1"/>
      <c r="D482" s="1"/>
      <c r="E482" s="2"/>
      <c r="F482" s="4"/>
      <c r="G482" s="1"/>
    </row>
    <row r="483" spans="3:7" s="6" customFormat="1" x14ac:dyDescent="0.25">
      <c r="C483" s="1"/>
      <c r="D483" s="1"/>
      <c r="E483" s="2"/>
      <c r="F483" s="4"/>
      <c r="G483" s="1"/>
    </row>
    <row r="484" spans="3:7" s="6" customFormat="1" x14ac:dyDescent="0.25">
      <c r="C484" s="1"/>
      <c r="D484" s="1"/>
      <c r="E484" s="2"/>
      <c r="F484" s="4"/>
      <c r="G484" s="1"/>
    </row>
    <row r="485" spans="3:7" s="6" customFormat="1" x14ac:dyDescent="0.25">
      <c r="C485" s="1"/>
      <c r="D485" s="1"/>
      <c r="E485" s="2"/>
      <c r="F485" s="4"/>
      <c r="G485" s="1"/>
    </row>
    <row r="486" spans="3:7" s="6" customFormat="1" x14ac:dyDescent="0.25">
      <c r="C486" s="1"/>
      <c r="D486" s="1"/>
      <c r="E486" s="2"/>
      <c r="F486" s="4"/>
      <c r="G486" s="1"/>
    </row>
    <row r="487" spans="3:7" s="6" customFormat="1" x14ac:dyDescent="0.25">
      <c r="C487" s="1"/>
      <c r="D487" s="1"/>
      <c r="E487" s="2"/>
      <c r="F487" s="4"/>
      <c r="G487" s="1"/>
    </row>
    <row r="488" spans="3:7" s="6" customFormat="1" x14ac:dyDescent="0.25">
      <c r="C488" s="1"/>
      <c r="D488" s="1"/>
      <c r="E488" s="2"/>
      <c r="F488" s="4"/>
      <c r="G488" s="1"/>
    </row>
    <row r="489" spans="3:7" s="6" customFormat="1" x14ac:dyDescent="0.25">
      <c r="C489" s="1"/>
      <c r="D489" s="1"/>
      <c r="E489" s="2"/>
      <c r="F489" s="4"/>
      <c r="G489" s="1"/>
    </row>
    <row r="490" spans="3:7" s="6" customFormat="1" x14ac:dyDescent="0.25">
      <c r="C490" s="1"/>
      <c r="D490" s="1"/>
      <c r="E490" s="2"/>
      <c r="F490" s="4"/>
      <c r="G490" s="1"/>
    </row>
    <row r="491" spans="3:7" s="6" customFormat="1" x14ac:dyDescent="0.25">
      <c r="C491" s="1"/>
      <c r="D491" s="1"/>
      <c r="E491" s="2"/>
      <c r="F491" s="4"/>
      <c r="G491" s="1"/>
    </row>
    <row r="492" spans="3:7" s="6" customFormat="1" x14ac:dyDescent="0.25">
      <c r="C492" s="1"/>
      <c r="D492" s="1"/>
      <c r="E492" s="2"/>
      <c r="F492" s="4"/>
      <c r="G492" s="1"/>
    </row>
    <row r="493" spans="3:7" s="6" customFormat="1" x14ac:dyDescent="0.25">
      <c r="C493" s="1"/>
      <c r="D493" s="1"/>
      <c r="E493" s="2"/>
      <c r="F493" s="4"/>
      <c r="G493" s="1"/>
    </row>
    <row r="494" spans="3:7" s="6" customFormat="1" x14ac:dyDescent="0.25">
      <c r="C494" s="1"/>
      <c r="D494" s="1"/>
      <c r="E494" s="2"/>
      <c r="F494" s="4"/>
      <c r="G494" s="1"/>
    </row>
    <row r="495" spans="3:7" s="6" customFormat="1" x14ac:dyDescent="0.25">
      <c r="C495" s="1"/>
      <c r="D495" s="1"/>
      <c r="E495" s="2"/>
      <c r="F495" s="4"/>
      <c r="G495" s="1"/>
    </row>
    <row r="496" spans="3:7" s="6" customFormat="1" x14ac:dyDescent="0.25">
      <c r="C496" s="1"/>
      <c r="D496" s="1"/>
      <c r="E496" s="2"/>
      <c r="F496" s="4"/>
      <c r="G496" s="1"/>
    </row>
    <row r="497" spans="3:7" s="6" customFormat="1" x14ac:dyDescent="0.25">
      <c r="C497" s="1"/>
      <c r="D497" s="1"/>
      <c r="E497" s="2"/>
      <c r="F497" s="4"/>
      <c r="G497" s="1"/>
    </row>
    <row r="498" spans="3:7" s="6" customFormat="1" x14ac:dyDescent="0.25">
      <c r="C498" s="1"/>
      <c r="D498" s="1"/>
      <c r="E498" s="2"/>
      <c r="F498" s="4"/>
      <c r="G498" s="1"/>
    </row>
    <row r="499" spans="3:7" s="6" customFormat="1" x14ac:dyDescent="0.25">
      <c r="C499" s="1"/>
      <c r="D499" s="1"/>
      <c r="E499" s="2"/>
      <c r="F499" s="4"/>
      <c r="G499" s="1"/>
    </row>
    <row r="500" spans="3:7" s="6" customFormat="1" x14ac:dyDescent="0.25">
      <c r="C500" s="1"/>
      <c r="D500" s="1"/>
      <c r="E500" s="2"/>
      <c r="F500" s="4"/>
      <c r="G500" s="1"/>
    </row>
    <row r="501" spans="3:7" s="6" customFormat="1" x14ac:dyDescent="0.25">
      <c r="C501" s="1"/>
      <c r="D501" s="1"/>
      <c r="E501" s="2"/>
      <c r="F501" s="4"/>
      <c r="G501" s="1"/>
    </row>
    <row r="502" spans="3:7" s="6" customFormat="1" x14ac:dyDescent="0.25">
      <c r="C502" s="1"/>
      <c r="D502" s="1"/>
      <c r="E502" s="2"/>
      <c r="F502" s="4"/>
      <c r="G502" s="1"/>
    </row>
    <row r="503" spans="3:7" s="6" customFormat="1" x14ac:dyDescent="0.25">
      <c r="C503" s="1"/>
      <c r="D503" s="1"/>
      <c r="E503" s="2"/>
      <c r="F503" s="4"/>
      <c r="G503" s="1"/>
    </row>
    <row r="504" spans="3:7" s="6" customFormat="1" x14ac:dyDescent="0.25">
      <c r="C504" s="1"/>
      <c r="D504" s="1"/>
      <c r="E504" s="2"/>
      <c r="F504" s="4"/>
      <c r="G504" s="1"/>
    </row>
    <row r="505" spans="3:7" s="6" customFormat="1" x14ac:dyDescent="0.25">
      <c r="C505" s="1"/>
      <c r="D505" s="1"/>
      <c r="E505" s="2"/>
      <c r="F505" s="4"/>
      <c r="G505" s="1"/>
    </row>
    <row r="506" spans="3:7" s="6" customFormat="1" x14ac:dyDescent="0.25">
      <c r="C506" s="1"/>
      <c r="D506" s="1"/>
      <c r="E506" s="2"/>
      <c r="F506" s="4"/>
      <c r="G506" s="1"/>
    </row>
    <row r="507" spans="3:7" s="6" customFormat="1" x14ac:dyDescent="0.25">
      <c r="C507" s="1"/>
      <c r="D507" s="1"/>
      <c r="E507" s="2"/>
      <c r="F507" s="4"/>
      <c r="G507" s="1"/>
    </row>
    <row r="508" spans="3:7" s="6" customFormat="1" x14ac:dyDescent="0.25">
      <c r="C508" s="1"/>
      <c r="D508" s="1"/>
      <c r="E508" s="2"/>
      <c r="F508" s="4"/>
      <c r="G508" s="1"/>
    </row>
    <row r="509" spans="3:7" s="6" customFormat="1" x14ac:dyDescent="0.25">
      <c r="C509" s="1"/>
      <c r="D509" s="1"/>
      <c r="E509" s="2"/>
      <c r="F509" s="4"/>
      <c r="G509" s="1"/>
    </row>
    <row r="510" spans="3:7" s="6" customFormat="1" x14ac:dyDescent="0.25">
      <c r="C510" s="1"/>
      <c r="D510" s="1"/>
      <c r="E510" s="2"/>
      <c r="F510" s="4"/>
      <c r="G510" s="1"/>
    </row>
    <row r="511" spans="3:7" s="6" customFormat="1" x14ac:dyDescent="0.25">
      <c r="C511" s="1"/>
      <c r="D511" s="1"/>
      <c r="E511" s="2"/>
      <c r="F511" s="4"/>
      <c r="G511" s="1"/>
    </row>
    <row r="512" spans="3:7" s="6" customFormat="1" x14ac:dyDescent="0.25">
      <c r="C512" s="1"/>
      <c r="D512" s="1"/>
      <c r="E512" s="2"/>
      <c r="F512" s="4"/>
      <c r="G512" s="1"/>
    </row>
    <row r="513" spans="3:7" s="6" customFormat="1" x14ac:dyDescent="0.25">
      <c r="C513" s="1"/>
      <c r="D513" s="1"/>
      <c r="E513" s="2"/>
      <c r="F513" s="4"/>
      <c r="G513" s="1"/>
    </row>
    <row r="514" spans="3:7" s="6" customFormat="1" x14ac:dyDescent="0.25">
      <c r="C514" s="1"/>
      <c r="D514" s="1"/>
      <c r="E514" s="2"/>
      <c r="F514" s="4"/>
      <c r="G514" s="1"/>
    </row>
    <row r="515" spans="3:7" s="6" customFormat="1" x14ac:dyDescent="0.25">
      <c r="C515" s="1"/>
      <c r="D515" s="1"/>
      <c r="E515" s="2"/>
      <c r="F515" s="4"/>
      <c r="G515" s="1"/>
    </row>
    <row r="516" spans="3:7" s="6" customFormat="1" x14ac:dyDescent="0.25">
      <c r="C516" s="1"/>
      <c r="D516" s="1"/>
      <c r="E516" s="2"/>
      <c r="F516" s="4"/>
      <c r="G516" s="1"/>
    </row>
    <row r="517" spans="3:7" s="6" customFormat="1" x14ac:dyDescent="0.25">
      <c r="C517" s="1"/>
      <c r="D517" s="1"/>
      <c r="E517" s="2"/>
      <c r="F517" s="4"/>
      <c r="G517" s="1"/>
    </row>
    <row r="518" spans="3:7" s="6" customFormat="1" x14ac:dyDescent="0.25">
      <c r="C518" s="1"/>
      <c r="D518" s="1"/>
      <c r="E518" s="2"/>
      <c r="F518" s="4"/>
      <c r="G518" s="1"/>
    </row>
    <row r="519" spans="3:7" s="6" customFormat="1" x14ac:dyDescent="0.25">
      <c r="C519" s="1"/>
      <c r="D519" s="1"/>
      <c r="E519" s="2"/>
      <c r="F519" s="4"/>
      <c r="G519" s="1"/>
    </row>
    <row r="520" spans="3:7" s="6" customFormat="1" x14ac:dyDescent="0.25">
      <c r="C520" s="1"/>
      <c r="D520" s="1"/>
      <c r="E520" s="2"/>
      <c r="F520" s="4"/>
      <c r="G520" s="1"/>
    </row>
    <row r="521" spans="3:7" s="6" customFormat="1" x14ac:dyDescent="0.25">
      <c r="C521" s="1"/>
      <c r="D521" s="1"/>
      <c r="E521" s="2"/>
      <c r="F521" s="4"/>
      <c r="G521" s="1"/>
    </row>
    <row r="522" spans="3:7" s="6" customFormat="1" x14ac:dyDescent="0.25">
      <c r="C522" s="1"/>
      <c r="D522" s="1"/>
      <c r="E522" s="2"/>
      <c r="F522" s="4"/>
      <c r="G522" s="1"/>
    </row>
    <row r="523" spans="3:7" s="6" customFormat="1" x14ac:dyDescent="0.25">
      <c r="C523" s="1"/>
      <c r="D523" s="1"/>
      <c r="E523" s="2"/>
      <c r="F523" s="4"/>
      <c r="G523" s="1"/>
    </row>
    <row r="524" spans="3:7" s="6" customFormat="1" x14ac:dyDescent="0.25">
      <c r="C524" s="1"/>
      <c r="D524" s="1"/>
      <c r="E524" s="2"/>
      <c r="F524" s="4"/>
      <c r="G524" s="1"/>
    </row>
    <row r="525" spans="3:7" s="6" customFormat="1" x14ac:dyDescent="0.25">
      <c r="C525" s="1"/>
      <c r="D525" s="1"/>
      <c r="E525" s="2"/>
      <c r="F525" s="4"/>
      <c r="G525" s="1"/>
    </row>
    <row r="526" spans="3:7" s="6" customFormat="1" x14ac:dyDescent="0.25">
      <c r="C526" s="1"/>
      <c r="D526" s="1"/>
      <c r="E526" s="2"/>
      <c r="F526" s="4"/>
      <c r="G526" s="1"/>
    </row>
    <row r="527" spans="3:7" s="6" customFormat="1" x14ac:dyDescent="0.25">
      <c r="C527" s="1"/>
      <c r="D527" s="1"/>
      <c r="E527" s="2"/>
      <c r="F527" s="4"/>
      <c r="G527" s="1"/>
    </row>
    <row r="528" spans="3:7" s="6" customFormat="1" x14ac:dyDescent="0.25">
      <c r="C528" s="1"/>
      <c r="D528" s="1"/>
      <c r="E528" s="2"/>
      <c r="F528" s="4"/>
      <c r="G528" s="1"/>
    </row>
    <row r="529" spans="3:7" s="6" customFormat="1" x14ac:dyDescent="0.25">
      <c r="C529" s="1"/>
      <c r="D529" s="1"/>
      <c r="E529" s="2"/>
      <c r="F529" s="4"/>
      <c r="G529" s="1"/>
    </row>
    <row r="530" spans="3:7" s="6" customFormat="1" x14ac:dyDescent="0.25">
      <c r="C530" s="1"/>
      <c r="D530" s="1"/>
      <c r="E530" s="2"/>
      <c r="F530" s="4"/>
      <c r="G530" s="1"/>
    </row>
    <row r="531" spans="3:7" s="6" customFormat="1" x14ac:dyDescent="0.25">
      <c r="C531" s="1"/>
      <c r="D531" s="1"/>
      <c r="E531" s="2"/>
      <c r="F531" s="4"/>
      <c r="G531" s="1"/>
    </row>
    <row r="532" spans="3:7" s="6" customFormat="1" x14ac:dyDescent="0.25">
      <c r="C532" s="1"/>
      <c r="D532" s="1"/>
      <c r="E532" s="2"/>
      <c r="F532" s="4"/>
      <c r="G532" s="1"/>
    </row>
    <row r="533" spans="3:7" s="6" customFormat="1" x14ac:dyDescent="0.25">
      <c r="C533" s="1"/>
      <c r="D533" s="1"/>
      <c r="E533" s="2"/>
      <c r="F533" s="4"/>
      <c r="G533" s="1"/>
    </row>
    <row r="534" spans="3:7" s="6" customFormat="1" x14ac:dyDescent="0.25">
      <c r="C534" s="1"/>
      <c r="D534" s="1"/>
      <c r="E534" s="2"/>
      <c r="F534" s="4"/>
      <c r="G534" s="1"/>
    </row>
    <row r="535" spans="3:7" s="6" customFormat="1" x14ac:dyDescent="0.25">
      <c r="C535" s="1"/>
      <c r="D535" s="1"/>
      <c r="E535" s="2"/>
      <c r="F535" s="4"/>
      <c r="G535" s="1"/>
    </row>
    <row r="536" spans="3:7" s="6" customFormat="1" x14ac:dyDescent="0.25">
      <c r="C536" s="1"/>
      <c r="D536" s="1"/>
      <c r="E536" s="2"/>
      <c r="F536" s="4"/>
      <c r="G536" s="1"/>
    </row>
    <row r="537" spans="3:7" s="6" customFormat="1" x14ac:dyDescent="0.25">
      <c r="C537" s="1"/>
      <c r="D537" s="1"/>
      <c r="E537" s="2"/>
      <c r="F537" s="4"/>
      <c r="G537" s="1"/>
    </row>
    <row r="538" spans="3:7" s="6" customFormat="1" x14ac:dyDescent="0.25">
      <c r="C538" s="1"/>
      <c r="D538" s="1"/>
      <c r="E538" s="2"/>
      <c r="F538" s="4"/>
      <c r="G538" s="1"/>
    </row>
    <row r="539" spans="3:7" s="6" customFormat="1" x14ac:dyDescent="0.25">
      <c r="C539" s="1"/>
      <c r="D539" s="1"/>
      <c r="E539" s="2"/>
      <c r="F539" s="4"/>
      <c r="G539" s="1"/>
    </row>
    <row r="540" spans="3:7" s="6" customFormat="1" x14ac:dyDescent="0.25">
      <c r="C540" s="1"/>
      <c r="D540" s="1"/>
      <c r="E540" s="2"/>
      <c r="F540" s="4"/>
      <c r="G540" s="1"/>
    </row>
    <row r="541" spans="3:7" s="6" customFormat="1" x14ac:dyDescent="0.25">
      <c r="C541" s="1"/>
      <c r="D541" s="1"/>
      <c r="E541" s="2"/>
      <c r="F541" s="4"/>
      <c r="G541" s="1"/>
    </row>
    <row r="542" spans="3:7" s="6" customFormat="1" x14ac:dyDescent="0.25">
      <c r="C542" s="1"/>
      <c r="D542" s="1"/>
      <c r="E542" s="2"/>
      <c r="F542" s="4"/>
      <c r="G542" s="1"/>
    </row>
    <row r="543" spans="3:7" s="6" customFormat="1" x14ac:dyDescent="0.25">
      <c r="C543" s="1"/>
      <c r="D543" s="1"/>
      <c r="E543" s="2"/>
      <c r="F543" s="4"/>
      <c r="G543" s="1"/>
    </row>
    <row r="544" spans="3:7" s="6" customFormat="1" x14ac:dyDescent="0.25">
      <c r="C544" s="1"/>
      <c r="D544" s="1"/>
      <c r="E544" s="2"/>
      <c r="F544" s="4"/>
      <c r="G544" s="1"/>
    </row>
    <row r="545" spans="3:7" s="6" customFormat="1" x14ac:dyDescent="0.25">
      <c r="C545" s="1"/>
      <c r="D545" s="1"/>
      <c r="E545" s="2"/>
      <c r="F545" s="4"/>
      <c r="G545" s="1"/>
    </row>
    <row r="546" spans="3:7" s="6" customFormat="1" x14ac:dyDescent="0.25">
      <c r="C546" s="1"/>
      <c r="D546" s="1"/>
      <c r="E546" s="2"/>
      <c r="F546" s="4"/>
      <c r="G546" s="1"/>
    </row>
    <row r="547" spans="3:7" s="6" customFormat="1" x14ac:dyDescent="0.25">
      <c r="C547" s="1"/>
      <c r="D547" s="1"/>
      <c r="E547" s="2"/>
      <c r="F547" s="4"/>
      <c r="G547" s="1"/>
    </row>
    <row r="548" spans="3:7" s="6" customFormat="1" x14ac:dyDescent="0.25">
      <c r="C548" s="1"/>
      <c r="D548" s="1"/>
      <c r="E548" s="2"/>
      <c r="F548" s="4"/>
      <c r="G548" s="1"/>
    </row>
    <row r="549" spans="3:7" s="6" customFormat="1" x14ac:dyDescent="0.25">
      <c r="C549" s="1"/>
      <c r="D549" s="1"/>
      <c r="E549" s="2"/>
      <c r="F549" s="4"/>
      <c r="G549" s="1"/>
    </row>
    <row r="550" spans="3:7" s="6" customFormat="1" x14ac:dyDescent="0.25">
      <c r="C550" s="1"/>
      <c r="D550" s="1"/>
      <c r="E550" s="2"/>
      <c r="F550" s="4"/>
      <c r="G550" s="1"/>
    </row>
    <row r="551" spans="3:7" s="6" customFormat="1" x14ac:dyDescent="0.25">
      <c r="C551" s="1"/>
      <c r="D551" s="1"/>
      <c r="E551" s="2"/>
      <c r="F551" s="4"/>
      <c r="G551" s="1"/>
    </row>
    <row r="552" spans="3:7" s="6" customFormat="1" x14ac:dyDescent="0.25">
      <c r="C552" s="1"/>
      <c r="D552" s="1"/>
      <c r="E552" s="2"/>
      <c r="F552" s="4"/>
      <c r="G552" s="1"/>
    </row>
    <row r="553" spans="3:7" s="6" customFormat="1" x14ac:dyDescent="0.25">
      <c r="C553" s="1"/>
      <c r="D553" s="1"/>
      <c r="E553" s="2"/>
      <c r="F553" s="4"/>
      <c r="G553" s="1"/>
    </row>
    <row r="554" spans="3:7" s="6" customFormat="1" x14ac:dyDescent="0.25">
      <c r="C554" s="1"/>
      <c r="D554" s="1"/>
      <c r="E554" s="2"/>
      <c r="F554" s="4"/>
      <c r="G554" s="1"/>
    </row>
    <row r="555" spans="3:7" s="6" customFormat="1" x14ac:dyDescent="0.25">
      <c r="C555" s="1"/>
      <c r="D555" s="1"/>
      <c r="E555" s="2"/>
      <c r="F555" s="4"/>
      <c r="G555" s="1"/>
    </row>
    <row r="556" spans="3:7" s="6" customFormat="1" x14ac:dyDescent="0.25">
      <c r="C556" s="1"/>
      <c r="D556" s="1"/>
      <c r="E556" s="2"/>
      <c r="F556" s="4"/>
      <c r="G556" s="1"/>
    </row>
    <row r="557" spans="3:7" s="6" customFormat="1" x14ac:dyDescent="0.25">
      <c r="C557" s="1"/>
      <c r="D557" s="1"/>
      <c r="E557" s="2"/>
      <c r="F557" s="4"/>
      <c r="G557" s="1"/>
    </row>
    <row r="558" spans="3:7" s="6" customFormat="1" x14ac:dyDescent="0.25">
      <c r="C558" s="1"/>
      <c r="D558" s="1"/>
      <c r="E558" s="2"/>
      <c r="F558" s="4"/>
      <c r="G558" s="1"/>
    </row>
    <row r="559" spans="3:7" s="6" customFormat="1" x14ac:dyDescent="0.25">
      <c r="C559" s="1"/>
      <c r="D559" s="1"/>
      <c r="E559" s="2"/>
      <c r="F559" s="4"/>
      <c r="G559" s="1"/>
    </row>
    <row r="560" spans="3:7" s="6" customFormat="1" x14ac:dyDescent="0.25">
      <c r="C560" s="1"/>
      <c r="D560" s="1"/>
      <c r="E560" s="2"/>
      <c r="F560" s="4"/>
      <c r="G560" s="1"/>
    </row>
    <row r="561" spans="3:7" s="6" customFormat="1" x14ac:dyDescent="0.25">
      <c r="C561" s="1"/>
      <c r="D561" s="1"/>
      <c r="E561" s="2"/>
      <c r="F561" s="4"/>
      <c r="G561" s="1"/>
    </row>
    <row r="562" spans="3:7" s="6" customFormat="1" x14ac:dyDescent="0.25">
      <c r="C562" s="1"/>
      <c r="D562" s="1"/>
      <c r="E562" s="2"/>
      <c r="F562" s="4"/>
      <c r="G562" s="1"/>
    </row>
    <row r="563" spans="3:7" s="6" customFormat="1" x14ac:dyDescent="0.25">
      <c r="C563" s="1"/>
      <c r="D563" s="1"/>
      <c r="E563" s="2"/>
      <c r="F563" s="4"/>
      <c r="G563" s="1"/>
    </row>
    <row r="564" spans="3:7" s="6" customFormat="1" x14ac:dyDescent="0.25">
      <c r="C564" s="1"/>
      <c r="D564" s="1"/>
      <c r="E564" s="2"/>
      <c r="F564" s="4"/>
      <c r="G564" s="1"/>
    </row>
    <row r="565" spans="3:7" s="6" customFormat="1" x14ac:dyDescent="0.25">
      <c r="C565" s="1"/>
      <c r="D565" s="1"/>
      <c r="E565" s="2"/>
      <c r="F565" s="4"/>
      <c r="G565" s="1"/>
    </row>
    <row r="566" spans="3:7" s="6" customFormat="1" x14ac:dyDescent="0.25">
      <c r="C566" s="1"/>
      <c r="D566" s="1"/>
      <c r="E566" s="2"/>
      <c r="F566" s="4"/>
      <c r="G566" s="1"/>
    </row>
    <row r="567" spans="3:7" s="6" customFormat="1" x14ac:dyDescent="0.25">
      <c r="C567" s="1"/>
      <c r="D567" s="1"/>
      <c r="E567" s="2"/>
      <c r="F567" s="4"/>
      <c r="G567" s="1"/>
    </row>
    <row r="568" spans="3:7" s="6" customFormat="1" x14ac:dyDescent="0.25">
      <c r="C568" s="1"/>
      <c r="D568" s="1"/>
      <c r="E568" s="2"/>
      <c r="F568" s="4"/>
      <c r="G568" s="1"/>
    </row>
    <row r="569" spans="3:7" s="6" customFormat="1" x14ac:dyDescent="0.25">
      <c r="C569" s="1"/>
      <c r="D569" s="1"/>
      <c r="E569" s="2"/>
      <c r="F569" s="4"/>
      <c r="G569" s="1"/>
    </row>
    <row r="570" spans="3:7" s="6" customFormat="1" x14ac:dyDescent="0.25">
      <c r="C570" s="1"/>
      <c r="D570" s="1"/>
      <c r="E570" s="2"/>
      <c r="F570" s="4"/>
      <c r="G570" s="1"/>
    </row>
    <row r="571" spans="3:7" s="6" customFormat="1" x14ac:dyDescent="0.25">
      <c r="C571" s="1"/>
      <c r="D571" s="1"/>
      <c r="E571" s="2"/>
      <c r="F571" s="4"/>
      <c r="G571" s="1"/>
    </row>
    <row r="572" spans="3:7" s="6" customFormat="1" x14ac:dyDescent="0.25">
      <c r="C572" s="1"/>
      <c r="D572" s="1"/>
      <c r="E572" s="2"/>
      <c r="F572" s="4"/>
      <c r="G572" s="1"/>
    </row>
    <row r="573" spans="3:7" s="6" customFormat="1" x14ac:dyDescent="0.25">
      <c r="C573" s="1"/>
      <c r="D573" s="1"/>
      <c r="E573" s="2"/>
      <c r="F573" s="4"/>
      <c r="G573" s="1"/>
    </row>
    <row r="574" spans="3:7" s="6" customFormat="1" x14ac:dyDescent="0.25">
      <c r="C574" s="1"/>
      <c r="D574" s="1"/>
      <c r="E574" s="2"/>
      <c r="F574" s="4"/>
      <c r="G574" s="1"/>
    </row>
    <row r="575" spans="3:7" s="6" customFormat="1" x14ac:dyDescent="0.25">
      <c r="C575" s="1"/>
      <c r="D575" s="1"/>
      <c r="E575" s="2"/>
      <c r="F575" s="4"/>
      <c r="G575" s="1"/>
    </row>
    <row r="576" spans="3:7" s="6" customFormat="1" x14ac:dyDescent="0.25">
      <c r="C576" s="1"/>
      <c r="D576" s="1"/>
      <c r="E576" s="2"/>
      <c r="F576" s="4"/>
      <c r="G576" s="1"/>
    </row>
    <row r="577" spans="3:7" s="6" customFormat="1" x14ac:dyDescent="0.25">
      <c r="C577" s="1"/>
      <c r="D577" s="1"/>
      <c r="E577" s="2"/>
      <c r="F577" s="4"/>
      <c r="G577" s="1"/>
    </row>
    <row r="578" spans="3:7" s="6" customFormat="1" x14ac:dyDescent="0.25">
      <c r="C578" s="1"/>
      <c r="D578" s="1"/>
      <c r="E578" s="2"/>
      <c r="F578" s="4"/>
      <c r="G578" s="1"/>
    </row>
    <row r="579" spans="3:7" s="6" customFormat="1" x14ac:dyDescent="0.25">
      <c r="C579" s="1"/>
      <c r="D579" s="1"/>
      <c r="E579" s="2"/>
      <c r="F579" s="4"/>
      <c r="G579" s="1"/>
    </row>
    <row r="580" spans="3:7" s="6" customFormat="1" x14ac:dyDescent="0.25">
      <c r="C580" s="1"/>
      <c r="D580" s="1"/>
      <c r="E580" s="2"/>
      <c r="F580" s="4"/>
      <c r="G580" s="1"/>
    </row>
    <row r="581" spans="3:7" s="6" customFormat="1" x14ac:dyDescent="0.25">
      <c r="C581" s="1"/>
      <c r="D581" s="1"/>
      <c r="E581" s="2"/>
      <c r="F581" s="4"/>
      <c r="G581" s="1"/>
    </row>
    <row r="582" spans="3:7" s="6" customFormat="1" x14ac:dyDescent="0.25">
      <c r="C582" s="1"/>
      <c r="D582" s="1"/>
      <c r="E582" s="2"/>
      <c r="F582" s="4"/>
      <c r="G582" s="1"/>
    </row>
    <row r="583" spans="3:7" s="6" customFormat="1" x14ac:dyDescent="0.25">
      <c r="C583" s="1"/>
      <c r="D583" s="1"/>
      <c r="E583" s="2"/>
      <c r="F583" s="4"/>
      <c r="G583" s="1"/>
    </row>
    <row r="584" spans="3:7" s="6" customFormat="1" x14ac:dyDescent="0.25">
      <c r="C584" s="1"/>
      <c r="D584" s="1"/>
      <c r="E584" s="2"/>
      <c r="F584" s="4"/>
      <c r="G584" s="1"/>
    </row>
    <row r="585" spans="3:7" s="6" customFormat="1" x14ac:dyDescent="0.25">
      <c r="C585" s="1"/>
      <c r="D585" s="1"/>
      <c r="E585" s="2"/>
      <c r="F585" s="4"/>
      <c r="G585" s="1"/>
    </row>
    <row r="586" spans="3:7" s="6" customFormat="1" x14ac:dyDescent="0.25">
      <c r="C586" s="1"/>
      <c r="D586" s="1"/>
      <c r="E586" s="2"/>
      <c r="F586" s="4"/>
      <c r="G586" s="1"/>
    </row>
    <row r="587" spans="3:7" s="6" customFormat="1" x14ac:dyDescent="0.25">
      <c r="C587" s="1"/>
      <c r="D587" s="1"/>
      <c r="E587" s="2"/>
      <c r="F587" s="4"/>
      <c r="G587" s="1"/>
    </row>
    <row r="588" spans="3:7" s="6" customFormat="1" x14ac:dyDescent="0.25">
      <c r="C588" s="1"/>
      <c r="D588" s="1"/>
      <c r="E588" s="2"/>
      <c r="F588" s="4"/>
      <c r="G588" s="1"/>
    </row>
    <row r="589" spans="3:7" s="6" customFormat="1" x14ac:dyDescent="0.25">
      <c r="C589" s="1"/>
      <c r="D589" s="1"/>
      <c r="E589" s="2"/>
      <c r="F589" s="4"/>
      <c r="G589" s="1"/>
    </row>
    <row r="590" spans="3:7" s="6" customFormat="1" x14ac:dyDescent="0.25">
      <c r="C590" s="1"/>
      <c r="D590" s="1"/>
      <c r="E590" s="2"/>
      <c r="F590" s="4"/>
      <c r="G590" s="1"/>
    </row>
    <row r="591" spans="3:7" s="6" customFormat="1" x14ac:dyDescent="0.25">
      <c r="C591" s="1"/>
      <c r="D591" s="1"/>
      <c r="E591" s="2"/>
      <c r="F591" s="4"/>
      <c r="G591" s="1"/>
    </row>
    <row r="592" spans="3:7" s="6" customFormat="1" x14ac:dyDescent="0.25">
      <c r="C592" s="1"/>
      <c r="D592" s="1"/>
      <c r="E592" s="2"/>
      <c r="F592" s="4"/>
      <c r="G592" s="1"/>
    </row>
    <row r="593" spans="3:7" s="6" customFormat="1" x14ac:dyDescent="0.25">
      <c r="C593" s="1"/>
      <c r="D593" s="1"/>
      <c r="E593" s="2"/>
      <c r="F593" s="4"/>
      <c r="G593" s="1"/>
    </row>
    <row r="594" spans="3:7" s="6" customFormat="1" x14ac:dyDescent="0.25">
      <c r="C594" s="1"/>
      <c r="D594" s="1"/>
      <c r="E594" s="2"/>
      <c r="F594" s="4"/>
      <c r="G594" s="1"/>
    </row>
    <row r="595" spans="3:7" s="6" customFormat="1" x14ac:dyDescent="0.25">
      <c r="C595" s="1"/>
      <c r="D595" s="1"/>
      <c r="E595" s="2"/>
      <c r="F595" s="4"/>
      <c r="G595" s="1"/>
    </row>
    <row r="596" spans="3:7" s="6" customFormat="1" x14ac:dyDescent="0.25">
      <c r="C596" s="1"/>
      <c r="D596" s="1"/>
      <c r="E596" s="2"/>
      <c r="F596" s="4"/>
      <c r="G596" s="1"/>
    </row>
    <row r="597" spans="3:7" s="6" customFormat="1" x14ac:dyDescent="0.25">
      <c r="C597" s="1"/>
      <c r="D597" s="1"/>
      <c r="E597" s="2"/>
      <c r="F597" s="4"/>
      <c r="G597" s="1"/>
    </row>
    <row r="598" spans="3:7" s="6" customFormat="1" x14ac:dyDescent="0.25">
      <c r="C598" s="1"/>
      <c r="D598" s="1"/>
      <c r="E598" s="2"/>
      <c r="F598" s="4"/>
      <c r="G598" s="1"/>
    </row>
    <row r="599" spans="3:7" s="6" customFormat="1" x14ac:dyDescent="0.25">
      <c r="C599" s="1"/>
      <c r="D599" s="1"/>
      <c r="E599" s="2"/>
      <c r="F599" s="4"/>
      <c r="G599" s="1"/>
    </row>
    <row r="600" spans="3:7" s="6" customFormat="1" x14ac:dyDescent="0.25">
      <c r="C600" s="1"/>
      <c r="D600" s="1"/>
      <c r="E600" s="2"/>
      <c r="F600" s="4"/>
      <c r="G600" s="1"/>
    </row>
    <row r="601" spans="3:7" s="6" customFormat="1" x14ac:dyDescent="0.25">
      <c r="C601" s="1"/>
      <c r="D601" s="1"/>
      <c r="E601" s="2"/>
      <c r="F601" s="4"/>
      <c r="G601" s="1"/>
    </row>
    <row r="602" spans="3:7" s="6" customFormat="1" x14ac:dyDescent="0.25">
      <c r="C602" s="1"/>
      <c r="D602" s="1"/>
      <c r="E602" s="2"/>
      <c r="F602" s="4"/>
      <c r="G602" s="1"/>
    </row>
    <row r="603" spans="3:7" s="6" customFormat="1" x14ac:dyDescent="0.25">
      <c r="C603" s="1"/>
      <c r="D603" s="1"/>
      <c r="E603" s="2"/>
      <c r="F603" s="4"/>
      <c r="G603" s="1"/>
    </row>
    <row r="604" spans="3:7" s="6" customFormat="1" x14ac:dyDescent="0.25">
      <c r="C604" s="1"/>
      <c r="D604" s="1"/>
      <c r="E604" s="2"/>
      <c r="F604" s="4"/>
      <c r="G604" s="1"/>
    </row>
    <row r="605" spans="3:7" s="6" customFormat="1" x14ac:dyDescent="0.25">
      <c r="C605" s="1"/>
      <c r="D605" s="1"/>
      <c r="E605" s="2"/>
      <c r="F605" s="4"/>
      <c r="G605" s="1"/>
    </row>
    <row r="606" spans="3:7" s="6" customFormat="1" x14ac:dyDescent="0.25">
      <c r="C606" s="1"/>
      <c r="D606" s="1"/>
      <c r="E606" s="2"/>
      <c r="F606" s="4"/>
      <c r="G606" s="1"/>
    </row>
    <row r="607" spans="3:7" s="6" customFormat="1" x14ac:dyDescent="0.25">
      <c r="C607" s="1"/>
      <c r="D607" s="1"/>
      <c r="E607" s="2"/>
      <c r="F607" s="4"/>
      <c r="G607" s="1"/>
    </row>
    <row r="608" spans="3:7" s="6" customFormat="1" x14ac:dyDescent="0.25">
      <c r="C608" s="1"/>
      <c r="D608" s="1"/>
      <c r="E608" s="2"/>
      <c r="F608" s="4"/>
      <c r="G608" s="1"/>
    </row>
    <row r="609" spans="3:7" s="6" customFormat="1" x14ac:dyDescent="0.25">
      <c r="C609" s="1"/>
      <c r="D609" s="1"/>
      <c r="E609" s="2"/>
      <c r="F609" s="4"/>
      <c r="G609" s="1"/>
    </row>
    <row r="610" spans="3:7" s="6" customFormat="1" x14ac:dyDescent="0.25">
      <c r="C610" s="1"/>
      <c r="D610" s="1"/>
      <c r="E610" s="2"/>
      <c r="F610" s="4"/>
      <c r="G610" s="1"/>
    </row>
    <row r="611" spans="3:7" s="6" customFormat="1" x14ac:dyDescent="0.25">
      <c r="C611" s="1"/>
      <c r="D611" s="1"/>
      <c r="E611" s="2"/>
      <c r="F611" s="4"/>
      <c r="G611" s="1"/>
    </row>
    <row r="612" spans="3:7" s="6" customFormat="1" x14ac:dyDescent="0.25">
      <c r="C612" s="1"/>
      <c r="D612" s="1"/>
      <c r="E612" s="2"/>
      <c r="F612" s="4"/>
      <c r="G612" s="1"/>
    </row>
    <row r="613" spans="3:7" s="6" customFormat="1" x14ac:dyDescent="0.25">
      <c r="C613" s="1"/>
      <c r="D613" s="1"/>
      <c r="E613" s="2"/>
      <c r="F613" s="4"/>
      <c r="G613" s="1"/>
    </row>
    <row r="614" spans="3:7" s="6" customFormat="1" x14ac:dyDescent="0.25">
      <c r="C614" s="1"/>
      <c r="D614" s="1"/>
      <c r="E614" s="2"/>
      <c r="F614" s="4"/>
      <c r="G614" s="1"/>
    </row>
    <row r="615" spans="3:7" s="6" customFormat="1" x14ac:dyDescent="0.25">
      <c r="C615" s="1"/>
      <c r="D615" s="1"/>
      <c r="E615" s="2"/>
      <c r="F615" s="4"/>
      <c r="G615" s="1"/>
    </row>
    <row r="616" spans="3:7" s="6" customFormat="1" x14ac:dyDescent="0.25">
      <c r="C616" s="1"/>
      <c r="D616" s="1"/>
      <c r="E616" s="2"/>
      <c r="F616" s="4"/>
      <c r="G616" s="1"/>
    </row>
    <row r="617" spans="3:7" s="6" customFormat="1" x14ac:dyDescent="0.25">
      <c r="C617" s="1"/>
      <c r="D617" s="1"/>
      <c r="E617" s="2"/>
      <c r="F617" s="4"/>
      <c r="G617" s="1"/>
    </row>
    <row r="618" spans="3:7" s="6" customFormat="1" x14ac:dyDescent="0.25">
      <c r="C618" s="1"/>
      <c r="D618" s="1"/>
      <c r="E618" s="2"/>
      <c r="F618" s="4"/>
      <c r="G618" s="1"/>
    </row>
    <row r="619" spans="3:7" s="6" customFormat="1" x14ac:dyDescent="0.25">
      <c r="C619" s="1"/>
      <c r="D619" s="1"/>
      <c r="E619" s="2"/>
      <c r="F619" s="4"/>
      <c r="G619" s="1"/>
    </row>
    <row r="620" spans="3:7" s="6" customFormat="1" x14ac:dyDescent="0.25">
      <c r="C620" s="1"/>
      <c r="D620" s="1"/>
      <c r="E620" s="2"/>
      <c r="F620" s="4"/>
      <c r="G620" s="1"/>
    </row>
    <row r="621" spans="3:7" s="6" customFormat="1" x14ac:dyDescent="0.25">
      <c r="C621" s="1"/>
      <c r="D621" s="1"/>
      <c r="E621" s="2"/>
      <c r="F621" s="4"/>
      <c r="G621" s="1"/>
    </row>
    <row r="622" spans="3:7" s="6" customFormat="1" x14ac:dyDescent="0.25">
      <c r="C622" s="1"/>
      <c r="D622" s="1"/>
      <c r="E622" s="2"/>
      <c r="F622" s="4"/>
      <c r="G622" s="1"/>
    </row>
    <row r="623" spans="3:7" s="6" customFormat="1" x14ac:dyDescent="0.25">
      <c r="C623" s="1"/>
      <c r="D623" s="1"/>
      <c r="E623" s="2"/>
      <c r="F623" s="4"/>
      <c r="G623" s="1"/>
    </row>
    <row r="624" spans="3:7" s="6" customFormat="1" x14ac:dyDescent="0.25">
      <c r="C624" s="1"/>
      <c r="D624" s="1"/>
      <c r="E624" s="2"/>
      <c r="F624" s="4"/>
      <c r="G624" s="1"/>
    </row>
    <row r="625" spans="3:7" s="6" customFormat="1" x14ac:dyDescent="0.25">
      <c r="C625" s="1"/>
      <c r="D625" s="1"/>
      <c r="E625" s="2"/>
      <c r="F625" s="4"/>
      <c r="G625" s="1"/>
    </row>
    <row r="626" spans="3:7" s="6" customFormat="1" x14ac:dyDescent="0.25">
      <c r="C626" s="1"/>
      <c r="D626" s="1"/>
      <c r="E626" s="2"/>
      <c r="F626" s="4"/>
      <c r="G626" s="1"/>
    </row>
    <row r="627" spans="3:7" s="6" customFormat="1" x14ac:dyDescent="0.25">
      <c r="C627" s="1"/>
      <c r="D627" s="1"/>
      <c r="E627" s="2"/>
      <c r="F627" s="4"/>
      <c r="G627" s="1"/>
    </row>
    <row r="628" spans="3:7" s="6" customFormat="1" x14ac:dyDescent="0.25">
      <c r="C628" s="1"/>
      <c r="D628" s="1"/>
      <c r="E628" s="2"/>
      <c r="F628" s="4"/>
      <c r="G628" s="1"/>
    </row>
    <row r="629" spans="3:7" s="6" customFormat="1" x14ac:dyDescent="0.25">
      <c r="C629" s="1"/>
      <c r="D629" s="1"/>
      <c r="E629" s="2"/>
      <c r="F629" s="4"/>
      <c r="G629" s="1"/>
    </row>
    <row r="630" spans="3:7" s="6" customFormat="1" x14ac:dyDescent="0.25">
      <c r="C630" s="1"/>
      <c r="D630" s="1"/>
      <c r="E630" s="2"/>
      <c r="F630" s="4"/>
      <c r="G630" s="1"/>
    </row>
    <row r="631" spans="3:7" s="6" customFormat="1" x14ac:dyDescent="0.25">
      <c r="C631" s="1"/>
      <c r="D631" s="1"/>
      <c r="E631" s="2"/>
      <c r="F631" s="4"/>
      <c r="G631" s="1"/>
    </row>
    <row r="632" spans="3:7" s="6" customFormat="1" x14ac:dyDescent="0.25">
      <c r="C632" s="1"/>
      <c r="D632" s="1"/>
      <c r="E632" s="2"/>
      <c r="F632" s="4"/>
      <c r="G632" s="1"/>
    </row>
    <row r="633" spans="3:7" s="6" customFormat="1" x14ac:dyDescent="0.25">
      <c r="C633" s="1"/>
      <c r="D633" s="1"/>
      <c r="E633" s="2"/>
      <c r="F633" s="4"/>
      <c r="G633" s="1"/>
    </row>
    <row r="634" spans="3:7" s="6" customFormat="1" x14ac:dyDescent="0.25">
      <c r="C634" s="1"/>
      <c r="D634" s="1"/>
      <c r="E634" s="2"/>
      <c r="F634" s="4"/>
      <c r="G634" s="1"/>
    </row>
    <row r="635" spans="3:7" s="6" customFormat="1" x14ac:dyDescent="0.25">
      <c r="C635" s="1"/>
      <c r="D635" s="1"/>
      <c r="E635" s="2"/>
      <c r="F635" s="4"/>
      <c r="G635" s="1"/>
    </row>
    <row r="636" spans="3:7" s="6" customFormat="1" x14ac:dyDescent="0.25">
      <c r="C636" s="1"/>
      <c r="D636" s="1"/>
      <c r="E636" s="2"/>
      <c r="F636" s="4"/>
      <c r="G636" s="1"/>
    </row>
    <row r="637" spans="3:7" s="6" customFormat="1" x14ac:dyDescent="0.25">
      <c r="C637" s="1"/>
      <c r="D637" s="1"/>
      <c r="E637" s="2"/>
      <c r="F637" s="4"/>
      <c r="G637" s="1"/>
    </row>
    <row r="638" spans="3:7" s="6" customFormat="1" x14ac:dyDescent="0.25">
      <c r="C638" s="1"/>
      <c r="D638" s="1"/>
      <c r="E638" s="2"/>
      <c r="F638" s="4"/>
      <c r="G638" s="1"/>
    </row>
    <row r="639" spans="3:7" s="6" customFormat="1" x14ac:dyDescent="0.25">
      <c r="C639" s="1"/>
      <c r="D639" s="1"/>
      <c r="E639" s="2"/>
      <c r="F639" s="4"/>
      <c r="G639" s="1"/>
    </row>
    <row r="640" spans="3:7" s="6" customFormat="1" x14ac:dyDescent="0.25">
      <c r="C640" s="1"/>
      <c r="D640" s="1"/>
      <c r="E640" s="2"/>
      <c r="F640" s="4"/>
      <c r="G640" s="1"/>
    </row>
    <row r="641" spans="3:7" s="6" customFormat="1" x14ac:dyDescent="0.25">
      <c r="C641" s="1"/>
      <c r="D641" s="1"/>
      <c r="E641" s="2"/>
      <c r="F641" s="4"/>
      <c r="G641" s="1"/>
    </row>
    <row r="642" spans="3:7" s="6" customFormat="1" x14ac:dyDescent="0.25">
      <c r="C642" s="1"/>
      <c r="D642" s="1"/>
      <c r="E642" s="2"/>
      <c r="F642" s="4"/>
      <c r="G642" s="1"/>
    </row>
    <row r="643" spans="3:7" s="6" customFormat="1" x14ac:dyDescent="0.25">
      <c r="C643" s="1"/>
      <c r="D643" s="1"/>
      <c r="E643" s="2"/>
      <c r="F643" s="4"/>
      <c r="G643" s="1"/>
    </row>
    <row r="644" spans="3:7" s="6" customFormat="1" x14ac:dyDescent="0.25">
      <c r="C644" s="1"/>
      <c r="D644" s="1"/>
      <c r="E644" s="2"/>
      <c r="F644" s="4"/>
      <c r="G644" s="1"/>
    </row>
    <row r="645" spans="3:7" s="6" customFormat="1" x14ac:dyDescent="0.25">
      <c r="C645" s="1"/>
      <c r="D645" s="1"/>
      <c r="E645" s="2"/>
      <c r="F645" s="4"/>
      <c r="G645" s="1"/>
    </row>
    <row r="646" spans="3:7" s="6" customFormat="1" x14ac:dyDescent="0.25">
      <c r="C646" s="1"/>
      <c r="D646" s="1"/>
      <c r="E646" s="2"/>
      <c r="F646" s="4"/>
      <c r="G646" s="1"/>
    </row>
    <row r="647" spans="3:7" s="6" customFormat="1" x14ac:dyDescent="0.25">
      <c r="C647" s="1"/>
      <c r="D647" s="1"/>
      <c r="E647" s="2"/>
      <c r="F647" s="4"/>
      <c r="G647" s="1"/>
    </row>
    <row r="648" spans="3:7" s="6" customFormat="1" x14ac:dyDescent="0.25">
      <c r="C648" s="1"/>
      <c r="D648" s="1"/>
      <c r="E648" s="2"/>
      <c r="F648" s="4"/>
      <c r="G648" s="1"/>
    </row>
    <row r="649" spans="3:7" s="6" customFormat="1" x14ac:dyDescent="0.25">
      <c r="C649" s="1"/>
      <c r="D649" s="1"/>
      <c r="E649" s="2"/>
      <c r="F649" s="4"/>
      <c r="G649" s="1"/>
    </row>
    <row r="650" spans="3:7" s="6" customFormat="1" x14ac:dyDescent="0.25">
      <c r="C650" s="1"/>
      <c r="D650" s="1"/>
      <c r="E650" s="2"/>
      <c r="F650" s="4"/>
      <c r="G650" s="1"/>
    </row>
    <row r="651" spans="3:7" s="6" customFormat="1" x14ac:dyDescent="0.25">
      <c r="C651" s="1"/>
      <c r="D651" s="1"/>
      <c r="E651" s="2"/>
      <c r="F651" s="4"/>
      <c r="G651" s="1"/>
    </row>
    <row r="652" spans="3:7" s="6" customFormat="1" x14ac:dyDescent="0.25">
      <c r="C652" s="1"/>
      <c r="D652" s="1"/>
      <c r="E652" s="2"/>
      <c r="F652" s="4"/>
      <c r="G652" s="1"/>
    </row>
    <row r="653" spans="3:7" s="6" customFormat="1" x14ac:dyDescent="0.25">
      <c r="C653" s="1"/>
      <c r="D653" s="1"/>
      <c r="E653" s="2"/>
      <c r="F653" s="4"/>
      <c r="G653" s="1"/>
    </row>
    <row r="654" spans="3:7" s="6" customFormat="1" x14ac:dyDescent="0.25">
      <c r="C654" s="1"/>
      <c r="D654" s="1"/>
      <c r="E654" s="2"/>
      <c r="F654" s="4"/>
      <c r="G654" s="1"/>
    </row>
    <row r="655" spans="3:7" s="6" customFormat="1" x14ac:dyDescent="0.25">
      <c r="C655" s="1"/>
      <c r="D655" s="1"/>
      <c r="E655" s="2"/>
      <c r="F655" s="4"/>
      <c r="G655" s="1"/>
    </row>
    <row r="656" spans="3:7" s="6" customFormat="1" x14ac:dyDescent="0.25">
      <c r="C656" s="1"/>
      <c r="D656" s="1"/>
      <c r="E656" s="2"/>
      <c r="F656" s="4"/>
      <c r="G656" s="1"/>
    </row>
    <row r="657" spans="3:7" s="6" customFormat="1" x14ac:dyDescent="0.25">
      <c r="C657" s="1"/>
      <c r="D657" s="1"/>
      <c r="E657" s="2"/>
      <c r="F657" s="4"/>
      <c r="G657" s="1"/>
    </row>
    <row r="658" spans="3:7" s="6" customFormat="1" x14ac:dyDescent="0.25">
      <c r="C658" s="1"/>
      <c r="D658" s="1"/>
      <c r="E658" s="2"/>
      <c r="F658" s="4"/>
      <c r="G658" s="1"/>
    </row>
    <row r="659" spans="3:7" s="6" customFormat="1" x14ac:dyDescent="0.25">
      <c r="C659" s="1"/>
      <c r="D659" s="1"/>
      <c r="E659" s="2"/>
      <c r="F659" s="4"/>
      <c r="G659" s="1"/>
    </row>
    <row r="660" spans="3:7" s="6" customFormat="1" x14ac:dyDescent="0.25">
      <c r="C660" s="1"/>
      <c r="D660" s="1"/>
      <c r="E660" s="2"/>
      <c r="F660" s="4"/>
      <c r="G660" s="1"/>
    </row>
    <row r="661" spans="3:7" s="6" customFormat="1" x14ac:dyDescent="0.25">
      <c r="C661" s="1"/>
      <c r="D661" s="1"/>
      <c r="E661" s="2"/>
      <c r="F661" s="4"/>
      <c r="G661" s="1"/>
    </row>
    <row r="662" spans="3:7" s="6" customFormat="1" x14ac:dyDescent="0.25">
      <c r="C662" s="1"/>
      <c r="D662" s="1"/>
      <c r="E662" s="2"/>
      <c r="F662" s="4"/>
      <c r="G662" s="1"/>
    </row>
    <row r="663" spans="3:7" s="6" customFormat="1" x14ac:dyDescent="0.25">
      <c r="C663" s="1"/>
      <c r="D663" s="1"/>
      <c r="E663" s="2"/>
      <c r="F663" s="4"/>
      <c r="G663" s="1"/>
    </row>
    <row r="664" spans="3:7" s="6" customFormat="1" x14ac:dyDescent="0.25">
      <c r="C664" s="1"/>
      <c r="D664" s="1"/>
      <c r="E664" s="2"/>
      <c r="F664" s="4"/>
      <c r="G664" s="1"/>
    </row>
    <row r="665" spans="3:7" s="6" customFormat="1" x14ac:dyDescent="0.25">
      <c r="C665" s="1"/>
      <c r="D665" s="1"/>
      <c r="E665" s="2"/>
      <c r="F665" s="4"/>
      <c r="G665" s="1"/>
    </row>
    <row r="666" spans="3:7" s="6" customFormat="1" x14ac:dyDescent="0.25">
      <c r="C666" s="1"/>
      <c r="D666" s="1"/>
      <c r="E666" s="2"/>
      <c r="F666" s="4"/>
      <c r="G666" s="1"/>
    </row>
    <row r="667" spans="3:7" s="6" customFormat="1" x14ac:dyDescent="0.25">
      <c r="C667" s="1"/>
      <c r="D667" s="1"/>
      <c r="E667" s="2"/>
      <c r="F667" s="4"/>
      <c r="G667" s="1"/>
    </row>
    <row r="668" spans="3:7" s="6" customFormat="1" x14ac:dyDescent="0.25">
      <c r="C668" s="1"/>
      <c r="D668" s="1"/>
      <c r="E668" s="2"/>
      <c r="F668" s="4"/>
      <c r="G668" s="1"/>
    </row>
    <row r="669" spans="3:7" s="6" customFormat="1" x14ac:dyDescent="0.25">
      <c r="C669" s="1"/>
      <c r="D669" s="1"/>
      <c r="E669" s="2"/>
      <c r="F669" s="4"/>
      <c r="G669" s="1"/>
    </row>
    <row r="670" spans="3:7" s="6" customFormat="1" x14ac:dyDescent="0.25">
      <c r="C670" s="1"/>
      <c r="D670" s="1"/>
      <c r="E670" s="2"/>
      <c r="F670" s="4"/>
      <c r="G670" s="1"/>
    </row>
    <row r="671" spans="3:7" s="6" customFormat="1" x14ac:dyDescent="0.25">
      <c r="C671" s="1"/>
      <c r="D671" s="1"/>
      <c r="E671" s="2"/>
      <c r="F671" s="4"/>
      <c r="G671" s="1"/>
    </row>
    <row r="672" spans="3:7" s="6" customFormat="1" x14ac:dyDescent="0.25">
      <c r="C672" s="1"/>
      <c r="D672" s="1"/>
      <c r="E672" s="2"/>
      <c r="F672" s="4"/>
      <c r="G672" s="1"/>
    </row>
    <row r="673" spans="3:7" s="6" customFormat="1" x14ac:dyDescent="0.25">
      <c r="C673" s="1"/>
      <c r="D673" s="1"/>
      <c r="E673" s="2"/>
      <c r="F673" s="4"/>
      <c r="G673" s="1"/>
    </row>
    <row r="674" spans="3:7" s="6" customFormat="1" x14ac:dyDescent="0.25">
      <c r="C674" s="1"/>
      <c r="D674" s="1"/>
      <c r="E674" s="2"/>
      <c r="F674" s="4"/>
      <c r="G674" s="1"/>
    </row>
    <row r="675" spans="3:7" s="6" customFormat="1" x14ac:dyDescent="0.25">
      <c r="C675" s="1"/>
      <c r="D675" s="1"/>
      <c r="E675" s="2"/>
      <c r="F675" s="4"/>
      <c r="G675" s="1"/>
    </row>
    <row r="676" spans="3:7" s="6" customFormat="1" x14ac:dyDescent="0.25">
      <c r="C676" s="1"/>
      <c r="D676" s="1"/>
      <c r="E676" s="2"/>
      <c r="F676" s="4"/>
      <c r="G676" s="1"/>
    </row>
    <row r="677" spans="3:7" s="6" customFormat="1" x14ac:dyDescent="0.25">
      <c r="C677" s="1"/>
      <c r="D677" s="1"/>
      <c r="E677" s="2"/>
      <c r="F677" s="4"/>
      <c r="G677" s="1"/>
    </row>
    <row r="678" spans="3:7" s="6" customFormat="1" x14ac:dyDescent="0.25">
      <c r="C678" s="1"/>
      <c r="D678" s="1"/>
      <c r="E678" s="2"/>
      <c r="F678" s="4"/>
      <c r="G678" s="1"/>
    </row>
    <row r="679" spans="3:7" s="6" customFormat="1" x14ac:dyDescent="0.25">
      <c r="C679" s="1"/>
      <c r="D679" s="1"/>
      <c r="E679" s="2"/>
      <c r="F679" s="4"/>
      <c r="G679" s="1"/>
    </row>
    <row r="680" spans="3:7" s="6" customFormat="1" x14ac:dyDescent="0.25">
      <c r="C680" s="1"/>
      <c r="D680" s="1"/>
      <c r="E680" s="2"/>
      <c r="F680" s="4"/>
      <c r="G680" s="1"/>
    </row>
    <row r="681" spans="3:7" s="6" customFormat="1" x14ac:dyDescent="0.25">
      <c r="C681" s="1"/>
      <c r="D681" s="1"/>
      <c r="E681" s="2"/>
      <c r="F681" s="4"/>
      <c r="G681" s="1"/>
    </row>
    <row r="682" spans="3:7" s="6" customFormat="1" x14ac:dyDescent="0.25">
      <c r="C682" s="1"/>
      <c r="D682" s="1"/>
      <c r="E682" s="2"/>
      <c r="F682" s="4"/>
      <c r="G682" s="1"/>
    </row>
    <row r="683" spans="3:7" s="6" customFormat="1" x14ac:dyDescent="0.25">
      <c r="C683" s="1"/>
      <c r="D683" s="1"/>
      <c r="E683" s="2"/>
      <c r="F683" s="4"/>
      <c r="G683" s="1"/>
    </row>
    <row r="684" spans="3:7" s="6" customFormat="1" x14ac:dyDescent="0.25">
      <c r="C684" s="1"/>
      <c r="D684" s="1"/>
      <c r="E684" s="2"/>
      <c r="F684" s="4"/>
      <c r="G684" s="1"/>
    </row>
    <row r="685" spans="3:7" s="6" customFormat="1" x14ac:dyDescent="0.25">
      <c r="C685" s="1"/>
      <c r="D685" s="1"/>
      <c r="E685" s="2"/>
      <c r="F685" s="4"/>
      <c r="G685" s="1"/>
    </row>
    <row r="686" spans="3:7" s="6" customFormat="1" x14ac:dyDescent="0.25">
      <c r="C686" s="1"/>
      <c r="D686" s="1"/>
      <c r="E686" s="2"/>
      <c r="F686" s="4"/>
      <c r="G686" s="1"/>
    </row>
    <row r="687" spans="3:7" s="6" customFormat="1" x14ac:dyDescent="0.25">
      <c r="C687" s="1"/>
      <c r="D687" s="1"/>
      <c r="E687" s="2"/>
      <c r="F687" s="4"/>
      <c r="G687" s="1"/>
    </row>
    <row r="688" spans="3:7" s="6" customFormat="1" x14ac:dyDescent="0.25">
      <c r="C688" s="1"/>
      <c r="D688" s="1"/>
      <c r="E688" s="2"/>
      <c r="F688" s="4"/>
      <c r="G688" s="1"/>
    </row>
    <row r="689" spans="3:7" s="6" customFormat="1" x14ac:dyDescent="0.25">
      <c r="C689" s="1"/>
      <c r="D689" s="1"/>
      <c r="E689" s="2"/>
      <c r="F689" s="4"/>
      <c r="G689" s="1"/>
    </row>
    <row r="690" spans="3:7" s="6" customFormat="1" x14ac:dyDescent="0.25">
      <c r="C690" s="1"/>
      <c r="D690" s="1"/>
      <c r="E690" s="2"/>
      <c r="F690" s="4"/>
      <c r="G690" s="1"/>
    </row>
    <row r="691" spans="3:7" s="6" customFormat="1" x14ac:dyDescent="0.25">
      <c r="C691" s="1"/>
      <c r="D691" s="1"/>
      <c r="E691" s="2"/>
      <c r="F691" s="4"/>
      <c r="G691" s="1"/>
    </row>
    <row r="692" spans="3:7" s="6" customFormat="1" x14ac:dyDescent="0.25">
      <c r="C692" s="1"/>
      <c r="D692" s="1"/>
      <c r="E692" s="2"/>
      <c r="F692" s="4"/>
      <c r="G692" s="1"/>
    </row>
    <row r="693" spans="3:7" s="6" customFormat="1" x14ac:dyDescent="0.25">
      <c r="C693" s="1"/>
      <c r="D693" s="1"/>
      <c r="E693" s="2"/>
      <c r="F693" s="4"/>
      <c r="G693" s="1"/>
    </row>
    <row r="694" spans="3:7" s="6" customFormat="1" x14ac:dyDescent="0.25">
      <c r="C694" s="1"/>
      <c r="D694" s="1"/>
      <c r="E694" s="2"/>
      <c r="F694" s="4"/>
      <c r="G694" s="1"/>
    </row>
    <row r="695" spans="3:7" s="6" customFormat="1" x14ac:dyDescent="0.25">
      <c r="C695" s="1"/>
      <c r="D695" s="1"/>
      <c r="E695" s="2"/>
      <c r="F695" s="4"/>
      <c r="G695" s="1"/>
    </row>
    <row r="696" spans="3:7" s="6" customFormat="1" x14ac:dyDescent="0.25">
      <c r="C696" s="1"/>
      <c r="D696" s="1"/>
      <c r="E696" s="2"/>
      <c r="F696" s="4"/>
      <c r="G696" s="1"/>
    </row>
    <row r="697" spans="3:7" s="6" customFormat="1" x14ac:dyDescent="0.25">
      <c r="C697" s="1"/>
      <c r="D697" s="1"/>
      <c r="E697" s="2"/>
      <c r="F697" s="4"/>
      <c r="G697" s="1"/>
    </row>
    <row r="698" spans="3:7" s="6" customFormat="1" x14ac:dyDescent="0.25">
      <c r="C698" s="1"/>
      <c r="D698" s="1"/>
      <c r="E698" s="2"/>
      <c r="F698" s="4"/>
      <c r="G698" s="1"/>
    </row>
    <row r="699" spans="3:7" s="6" customFormat="1" x14ac:dyDescent="0.25">
      <c r="C699" s="1"/>
      <c r="D699" s="1"/>
      <c r="E699" s="2"/>
      <c r="F699" s="4"/>
      <c r="G699" s="1"/>
    </row>
    <row r="700" spans="3:7" s="6" customFormat="1" x14ac:dyDescent="0.25">
      <c r="C700" s="1"/>
      <c r="D700" s="1"/>
      <c r="E700" s="2"/>
      <c r="F700" s="4"/>
      <c r="G700" s="1"/>
    </row>
    <row r="701" spans="3:7" s="6" customFormat="1" x14ac:dyDescent="0.25">
      <c r="C701" s="1"/>
      <c r="D701" s="1"/>
      <c r="E701" s="2"/>
      <c r="F701" s="4"/>
      <c r="G701" s="1"/>
    </row>
    <row r="702" spans="3:7" s="6" customFormat="1" x14ac:dyDescent="0.25">
      <c r="C702" s="1"/>
      <c r="D702" s="1"/>
      <c r="E702" s="2"/>
      <c r="F702" s="4"/>
      <c r="G702" s="1"/>
    </row>
    <row r="703" spans="3:7" s="6" customFormat="1" x14ac:dyDescent="0.25">
      <c r="C703" s="1"/>
      <c r="D703" s="1"/>
      <c r="E703" s="2"/>
      <c r="F703" s="4"/>
      <c r="G703" s="1"/>
    </row>
    <row r="704" spans="3:7" s="6" customFormat="1" x14ac:dyDescent="0.25">
      <c r="C704" s="1"/>
      <c r="D704" s="1"/>
      <c r="E704" s="2"/>
      <c r="F704" s="4"/>
      <c r="G704" s="1"/>
    </row>
    <row r="705" spans="3:7" s="6" customFormat="1" x14ac:dyDescent="0.25">
      <c r="C705" s="1"/>
      <c r="D705" s="1"/>
      <c r="E705" s="2"/>
      <c r="F705" s="4"/>
      <c r="G705" s="1"/>
    </row>
    <row r="706" spans="3:7" s="6" customFormat="1" x14ac:dyDescent="0.25">
      <c r="C706" s="1"/>
      <c r="D706" s="1"/>
      <c r="E706" s="2"/>
      <c r="F706" s="4"/>
      <c r="G706" s="1"/>
    </row>
    <row r="707" spans="3:7" s="6" customFormat="1" x14ac:dyDescent="0.25">
      <c r="C707" s="1"/>
      <c r="D707" s="1"/>
      <c r="E707" s="2"/>
      <c r="F707" s="4"/>
      <c r="G707" s="1"/>
    </row>
    <row r="708" spans="3:7" s="6" customFormat="1" x14ac:dyDescent="0.25">
      <c r="C708" s="1"/>
      <c r="D708" s="1"/>
      <c r="E708" s="2"/>
      <c r="F708" s="4"/>
      <c r="G708" s="1"/>
    </row>
    <row r="709" spans="3:7" s="6" customFormat="1" x14ac:dyDescent="0.25">
      <c r="C709" s="1"/>
      <c r="D709" s="1"/>
      <c r="E709" s="2"/>
      <c r="F709" s="4"/>
      <c r="G709" s="1"/>
    </row>
    <row r="710" spans="3:7" s="6" customFormat="1" x14ac:dyDescent="0.25">
      <c r="C710" s="1"/>
      <c r="D710" s="1"/>
      <c r="E710" s="2"/>
      <c r="F710" s="4"/>
      <c r="G710" s="1"/>
    </row>
    <row r="711" spans="3:7" s="6" customFormat="1" x14ac:dyDescent="0.25">
      <c r="C711" s="1"/>
      <c r="D711" s="1"/>
      <c r="E711" s="2"/>
      <c r="F711" s="4"/>
      <c r="G711" s="1"/>
    </row>
    <row r="712" spans="3:7" s="6" customFormat="1" x14ac:dyDescent="0.25">
      <c r="C712" s="1"/>
      <c r="D712" s="1"/>
      <c r="E712" s="2"/>
      <c r="F712" s="4"/>
      <c r="G712" s="1"/>
    </row>
    <row r="713" spans="3:7" s="6" customFormat="1" x14ac:dyDescent="0.25">
      <c r="C713" s="1"/>
      <c r="D713" s="1"/>
      <c r="E713" s="2"/>
      <c r="F713" s="4"/>
      <c r="G713" s="1"/>
    </row>
    <row r="714" spans="3:7" s="6" customFormat="1" x14ac:dyDescent="0.25">
      <c r="C714" s="1"/>
      <c r="D714" s="1"/>
      <c r="E714" s="2"/>
      <c r="F714" s="4"/>
      <c r="G714" s="1"/>
    </row>
    <row r="715" spans="3:7" s="6" customFormat="1" x14ac:dyDescent="0.25">
      <c r="C715" s="1"/>
      <c r="D715" s="1"/>
      <c r="E715" s="2"/>
      <c r="F715" s="4"/>
      <c r="G715" s="1"/>
    </row>
    <row r="716" spans="3:7" s="6" customFormat="1" x14ac:dyDescent="0.25">
      <c r="C716" s="1"/>
      <c r="D716" s="1"/>
      <c r="E716" s="2"/>
      <c r="F716" s="4"/>
      <c r="G716" s="1"/>
    </row>
    <row r="717" spans="3:7" s="6" customFormat="1" x14ac:dyDescent="0.25">
      <c r="C717" s="1"/>
      <c r="D717" s="1"/>
      <c r="E717" s="2"/>
      <c r="F717" s="4"/>
      <c r="G717" s="1"/>
    </row>
    <row r="718" spans="3:7" s="6" customFormat="1" x14ac:dyDescent="0.25">
      <c r="C718" s="1"/>
      <c r="D718" s="1"/>
      <c r="E718" s="2"/>
      <c r="F718" s="4"/>
      <c r="G718" s="1"/>
    </row>
    <row r="719" spans="3:7" s="6" customFormat="1" x14ac:dyDescent="0.25">
      <c r="C719" s="1"/>
      <c r="D719" s="1"/>
      <c r="E719" s="2"/>
      <c r="F719" s="4"/>
      <c r="G719" s="1"/>
    </row>
    <row r="720" spans="3:7" s="6" customFormat="1" x14ac:dyDescent="0.25">
      <c r="C720" s="1"/>
      <c r="D720" s="1"/>
      <c r="E720" s="2"/>
      <c r="F720" s="4"/>
      <c r="G720" s="1"/>
    </row>
    <row r="721" spans="3:7" s="6" customFormat="1" x14ac:dyDescent="0.25">
      <c r="C721" s="1"/>
      <c r="D721" s="1"/>
      <c r="E721" s="2"/>
      <c r="F721" s="4"/>
      <c r="G721" s="1"/>
    </row>
    <row r="722" spans="3:7" s="6" customFormat="1" x14ac:dyDescent="0.25">
      <c r="C722" s="1"/>
      <c r="D722" s="1"/>
      <c r="E722" s="2"/>
      <c r="F722" s="4"/>
      <c r="G722" s="1"/>
    </row>
    <row r="723" spans="3:7" s="6" customFormat="1" x14ac:dyDescent="0.25">
      <c r="C723" s="1"/>
      <c r="D723" s="1"/>
      <c r="E723" s="2"/>
      <c r="F723" s="4"/>
      <c r="G723" s="1"/>
    </row>
    <row r="724" spans="3:7" s="6" customFormat="1" x14ac:dyDescent="0.25">
      <c r="C724" s="1"/>
      <c r="D724" s="1"/>
      <c r="E724" s="2"/>
      <c r="F724" s="4"/>
      <c r="G724" s="1"/>
    </row>
    <row r="725" spans="3:7" s="6" customFormat="1" x14ac:dyDescent="0.25">
      <c r="C725" s="1"/>
      <c r="D725" s="1"/>
      <c r="E725" s="2"/>
      <c r="F725" s="4"/>
      <c r="G725" s="1"/>
    </row>
    <row r="726" spans="3:7" s="6" customFormat="1" x14ac:dyDescent="0.25">
      <c r="C726" s="1"/>
      <c r="D726" s="1"/>
      <c r="E726" s="2"/>
      <c r="F726" s="4"/>
      <c r="G726" s="1"/>
    </row>
    <row r="727" spans="3:7" s="6" customFormat="1" x14ac:dyDescent="0.25">
      <c r="C727" s="1"/>
      <c r="D727" s="1"/>
      <c r="E727" s="2"/>
      <c r="F727" s="4"/>
      <c r="G727" s="1"/>
    </row>
    <row r="728" spans="3:7" s="6" customFormat="1" x14ac:dyDescent="0.25">
      <c r="C728" s="1"/>
      <c r="D728" s="1"/>
      <c r="E728" s="2"/>
      <c r="F728" s="4"/>
      <c r="G728" s="1"/>
    </row>
    <row r="729" spans="3:7" s="6" customFormat="1" x14ac:dyDescent="0.25">
      <c r="C729" s="1"/>
      <c r="D729" s="1"/>
      <c r="E729" s="2"/>
      <c r="F729" s="4"/>
      <c r="G729" s="1"/>
    </row>
    <row r="730" spans="3:7" s="6" customFormat="1" x14ac:dyDescent="0.25">
      <c r="C730" s="1"/>
      <c r="D730" s="1"/>
      <c r="E730" s="2"/>
      <c r="F730" s="4"/>
      <c r="G730" s="1"/>
    </row>
    <row r="731" spans="3:7" s="6" customFormat="1" x14ac:dyDescent="0.25">
      <c r="C731" s="1"/>
      <c r="D731" s="1"/>
      <c r="E731" s="2"/>
      <c r="F731" s="4"/>
      <c r="G731" s="1"/>
    </row>
    <row r="732" spans="3:7" s="6" customFormat="1" x14ac:dyDescent="0.25">
      <c r="C732" s="1"/>
      <c r="D732" s="1"/>
      <c r="E732" s="2"/>
      <c r="F732" s="4"/>
      <c r="G732" s="1"/>
    </row>
    <row r="733" spans="3:7" s="6" customFormat="1" x14ac:dyDescent="0.25">
      <c r="C733" s="1"/>
      <c r="D733" s="1"/>
      <c r="E733" s="2"/>
      <c r="F733" s="4"/>
      <c r="G733" s="1"/>
    </row>
    <row r="734" spans="3:7" s="6" customFormat="1" x14ac:dyDescent="0.25">
      <c r="C734" s="1"/>
      <c r="D734" s="1"/>
      <c r="E734" s="2"/>
      <c r="F734" s="4"/>
      <c r="G734" s="1"/>
    </row>
    <row r="735" spans="3:7" s="6" customFormat="1" x14ac:dyDescent="0.25">
      <c r="C735" s="1"/>
      <c r="D735" s="1"/>
      <c r="E735" s="2"/>
      <c r="F735" s="4"/>
      <c r="G735" s="1"/>
    </row>
    <row r="736" spans="3:7" s="6" customFormat="1" x14ac:dyDescent="0.25">
      <c r="C736" s="1"/>
      <c r="D736" s="1"/>
      <c r="E736" s="2"/>
      <c r="F736" s="4"/>
      <c r="G736" s="1"/>
    </row>
    <row r="737" spans="3:7" s="6" customFormat="1" x14ac:dyDescent="0.25">
      <c r="C737" s="1"/>
      <c r="D737" s="1"/>
      <c r="E737" s="2"/>
      <c r="F737" s="4"/>
      <c r="G737" s="1"/>
    </row>
    <row r="738" spans="3:7" s="6" customFormat="1" x14ac:dyDescent="0.25">
      <c r="C738" s="1"/>
      <c r="D738" s="1"/>
      <c r="E738" s="2"/>
      <c r="F738" s="4"/>
      <c r="G738" s="1"/>
    </row>
    <row r="739" spans="3:7" s="6" customFormat="1" x14ac:dyDescent="0.25">
      <c r="C739" s="1"/>
      <c r="D739" s="1"/>
      <c r="E739" s="2"/>
      <c r="F739" s="4"/>
      <c r="G739" s="1"/>
    </row>
    <row r="740" spans="3:7" s="6" customFormat="1" x14ac:dyDescent="0.25">
      <c r="C740" s="1"/>
      <c r="D740" s="1"/>
      <c r="E740" s="2"/>
      <c r="F740" s="4"/>
      <c r="G740" s="1"/>
    </row>
    <row r="741" spans="3:7" s="6" customFormat="1" x14ac:dyDescent="0.25">
      <c r="C741" s="1"/>
      <c r="D741" s="1"/>
      <c r="E741" s="2"/>
      <c r="F741" s="4"/>
      <c r="G741" s="1"/>
    </row>
    <row r="742" spans="3:7" s="6" customFormat="1" x14ac:dyDescent="0.25">
      <c r="C742" s="1"/>
      <c r="D742" s="1"/>
      <c r="E742" s="2"/>
      <c r="F742" s="4"/>
      <c r="G742" s="1"/>
    </row>
    <row r="743" spans="3:7" s="6" customFormat="1" x14ac:dyDescent="0.25">
      <c r="C743" s="1"/>
      <c r="D743" s="1"/>
      <c r="E743" s="2"/>
      <c r="F743" s="4"/>
      <c r="G743" s="1"/>
    </row>
    <row r="744" spans="3:7" s="6" customFormat="1" x14ac:dyDescent="0.25">
      <c r="C744" s="1"/>
      <c r="D744" s="1"/>
      <c r="E744" s="2"/>
      <c r="F744" s="4"/>
      <c r="G744" s="1"/>
    </row>
    <row r="745" spans="3:7" s="6" customFormat="1" x14ac:dyDescent="0.25">
      <c r="C745" s="1"/>
      <c r="D745" s="1"/>
      <c r="E745" s="2"/>
      <c r="F745" s="4"/>
      <c r="G745" s="1"/>
    </row>
    <row r="746" spans="3:7" s="6" customFormat="1" x14ac:dyDescent="0.25">
      <c r="C746" s="1"/>
      <c r="D746" s="1"/>
      <c r="E746" s="2"/>
      <c r="F746" s="4"/>
      <c r="G746" s="1"/>
    </row>
    <row r="747" spans="3:7" s="6" customFormat="1" x14ac:dyDescent="0.25">
      <c r="C747" s="1"/>
      <c r="D747" s="1"/>
      <c r="E747" s="2"/>
      <c r="F747" s="4"/>
      <c r="G747" s="1"/>
    </row>
    <row r="748" spans="3:7" s="6" customFormat="1" x14ac:dyDescent="0.25">
      <c r="C748" s="1"/>
      <c r="D748" s="1"/>
      <c r="E748" s="2"/>
      <c r="F748" s="4"/>
      <c r="G748" s="1"/>
    </row>
    <row r="749" spans="3:7" s="6" customFormat="1" x14ac:dyDescent="0.25">
      <c r="C749" s="1"/>
      <c r="D749" s="1"/>
      <c r="E749" s="2"/>
      <c r="F749" s="4"/>
      <c r="G749" s="1"/>
    </row>
    <row r="750" spans="3:7" s="6" customFormat="1" x14ac:dyDescent="0.25">
      <c r="C750" s="1"/>
      <c r="D750" s="1"/>
      <c r="E750" s="2"/>
      <c r="F750" s="4"/>
      <c r="G750" s="1"/>
    </row>
    <row r="751" spans="3:7" s="6" customFormat="1" x14ac:dyDescent="0.25">
      <c r="C751" s="1"/>
      <c r="D751" s="1"/>
      <c r="E751" s="2"/>
      <c r="F751" s="4"/>
      <c r="G751" s="1"/>
    </row>
    <row r="752" spans="3:7" s="6" customFormat="1" x14ac:dyDescent="0.25">
      <c r="C752" s="1"/>
      <c r="D752" s="1"/>
      <c r="E752" s="2"/>
      <c r="F752" s="4"/>
      <c r="G752" s="1"/>
    </row>
    <row r="753" spans="3:7" s="6" customFormat="1" x14ac:dyDescent="0.25">
      <c r="C753" s="1"/>
      <c r="D753" s="1"/>
      <c r="E753" s="2"/>
      <c r="F753" s="4"/>
      <c r="G753" s="1"/>
    </row>
    <row r="754" spans="3:7" s="6" customFormat="1" x14ac:dyDescent="0.25">
      <c r="C754" s="1"/>
      <c r="D754" s="1"/>
      <c r="E754" s="2"/>
      <c r="F754" s="4"/>
      <c r="G754" s="1"/>
    </row>
    <row r="755" spans="3:7" s="6" customFormat="1" x14ac:dyDescent="0.25">
      <c r="C755" s="1"/>
      <c r="D755" s="1"/>
      <c r="E755" s="2"/>
      <c r="F755" s="4"/>
      <c r="G755" s="1"/>
    </row>
    <row r="756" spans="3:7" s="6" customFormat="1" x14ac:dyDescent="0.25">
      <c r="C756" s="1"/>
      <c r="D756" s="1"/>
      <c r="E756" s="2"/>
      <c r="F756" s="4"/>
      <c r="G756" s="1"/>
    </row>
    <row r="757" spans="3:7" s="6" customFormat="1" x14ac:dyDescent="0.25">
      <c r="C757" s="1"/>
      <c r="D757" s="1"/>
      <c r="E757" s="2"/>
      <c r="F757" s="4"/>
      <c r="G757" s="1"/>
    </row>
    <row r="758" spans="3:7" s="6" customFormat="1" x14ac:dyDescent="0.25">
      <c r="C758" s="1"/>
      <c r="D758" s="1"/>
      <c r="E758" s="2"/>
      <c r="F758" s="4"/>
      <c r="G758" s="1"/>
    </row>
    <row r="759" spans="3:7" s="6" customFormat="1" x14ac:dyDescent="0.25">
      <c r="C759" s="1"/>
      <c r="D759" s="1"/>
      <c r="E759" s="2"/>
      <c r="F759" s="4"/>
      <c r="G759" s="1"/>
    </row>
    <row r="760" spans="3:7" s="6" customFormat="1" x14ac:dyDescent="0.25">
      <c r="C760" s="1"/>
      <c r="D760" s="1"/>
      <c r="E760" s="2"/>
      <c r="F760" s="4"/>
      <c r="G760" s="1"/>
    </row>
    <row r="761" spans="3:7" s="6" customFormat="1" x14ac:dyDescent="0.25">
      <c r="C761" s="1"/>
      <c r="D761" s="1"/>
      <c r="E761" s="2"/>
      <c r="F761" s="4"/>
      <c r="G761" s="1"/>
    </row>
    <row r="762" spans="3:7" s="6" customFormat="1" x14ac:dyDescent="0.25">
      <c r="C762" s="1"/>
      <c r="D762" s="1"/>
      <c r="E762" s="2"/>
      <c r="F762" s="4"/>
      <c r="G762" s="1"/>
    </row>
    <row r="763" spans="3:7" s="6" customFormat="1" x14ac:dyDescent="0.25">
      <c r="C763" s="1"/>
      <c r="D763" s="1"/>
      <c r="E763" s="2"/>
      <c r="F763" s="4"/>
      <c r="G763" s="1"/>
    </row>
    <row r="764" spans="3:7" s="6" customFormat="1" x14ac:dyDescent="0.25">
      <c r="C764" s="1"/>
      <c r="D764" s="1"/>
      <c r="E764" s="2"/>
      <c r="F764" s="4"/>
      <c r="G764" s="1"/>
    </row>
    <row r="765" spans="3:7" s="6" customFormat="1" x14ac:dyDescent="0.25">
      <c r="C765" s="1"/>
      <c r="D765" s="1"/>
      <c r="E765" s="2"/>
      <c r="F765" s="4"/>
      <c r="G765" s="1"/>
    </row>
    <row r="766" spans="3:7" s="6" customFormat="1" x14ac:dyDescent="0.25">
      <c r="C766" s="1"/>
      <c r="D766" s="1"/>
      <c r="E766" s="2"/>
      <c r="F766" s="4"/>
      <c r="G766" s="1"/>
    </row>
    <row r="767" spans="3:7" s="6" customFormat="1" x14ac:dyDescent="0.25">
      <c r="C767" s="1"/>
      <c r="D767" s="1"/>
      <c r="E767" s="2"/>
      <c r="F767" s="4"/>
      <c r="G767" s="1"/>
    </row>
    <row r="768" spans="3:7" s="6" customFormat="1" x14ac:dyDescent="0.25">
      <c r="C768" s="1"/>
      <c r="D768" s="1"/>
      <c r="E768" s="2"/>
      <c r="F768" s="4"/>
      <c r="G768" s="1"/>
    </row>
    <row r="769" spans="3:7" s="6" customFormat="1" x14ac:dyDescent="0.25">
      <c r="C769" s="1"/>
      <c r="D769" s="1"/>
      <c r="E769" s="2"/>
      <c r="F769" s="4"/>
      <c r="G769" s="1"/>
    </row>
    <row r="770" spans="3:7" s="6" customFormat="1" x14ac:dyDescent="0.25">
      <c r="C770" s="1"/>
      <c r="D770" s="1"/>
      <c r="E770" s="2"/>
      <c r="F770" s="4"/>
      <c r="G770" s="1"/>
    </row>
    <row r="771" spans="3:7" s="6" customFormat="1" x14ac:dyDescent="0.25">
      <c r="C771" s="1"/>
      <c r="D771" s="1"/>
      <c r="E771" s="2"/>
      <c r="F771" s="4"/>
      <c r="G771" s="1"/>
    </row>
    <row r="772" spans="3:7" s="6" customFormat="1" x14ac:dyDescent="0.25">
      <c r="C772" s="1"/>
      <c r="D772" s="1"/>
      <c r="E772" s="2"/>
      <c r="F772" s="4"/>
      <c r="G772" s="1"/>
    </row>
    <row r="773" spans="3:7" s="6" customFormat="1" x14ac:dyDescent="0.25">
      <c r="C773" s="1"/>
      <c r="D773" s="1"/>
      <c r="E773" s="2"/>
      <c r="F773" s="4"/>
      <c r="G773" s="1"/>
    </row>
    <row r="774" spans="3:7" s="6" customFormat="1" x14ac:dyDescent="0.25">
      <c r="C774" s="1"/>
      <c r="D774" s="1"/>
      <c r="E774" s="2"/>
      <c r="F774" s="4"/>
      <c r="G774" s="1"/>
    </row>
    <row r="775" spans="3:7" s="6" customFormat="1" x14ac:dyDescent="0.25">
      <c r="C775" s="1"/>
      <c r="D775" s="1"/>
      <c r="E775" s="2"/>
      <c r="F775" s="4"/>
      <c r="G775" s="1"/>
    </row>
    <row r="776" spans="3:7" s="6" customFormat="1" x14ac:dyDescent="0.25">
      <c r="C776" s="1"/>
      <c r="D776" s="1"/>
      <c r="E776" s="2"/>
      <c r="F776" s="4"/>
      <c r="G776" s="1"/>
    </row>
    <row r="777" spans="3:7" s="6" customFormat="1" x14ac:dyDescent="0.25">
      <c r="C777" s="1"/>
      <c r="D777" s="1"/>
      <c r="E777" s="2"/>
      <c r="F777" s="4"/>
      <c r="G777" s="1"/>
    </row>
    <row r="778" spans="3:7" s="6" customFormat="1" x14ac:dyDescent="0.25">
      <c r="C778" s="1"/>
      <c r="D778" s="1"/>
      <c r="E778" s="2"/>
      <c r="F778" s="4"/>
      <c r="G778" s="1"/>
    </row>
    <row r="779" spans="3:7" s="6" customFormat="1" x14ac:dyDescent="0.25">
      <c r="C779" s="1"/>
      <c r="D779" s="1"/>
      <c r="E779" s="2"/>
      <c r="F779" s="4"/>
      <c r="G779" s="1"/>
    </row>
    <row r="780" spans="3:7" s="6" customFormat="1" x14ac:dyDescent="0.25">
      <c r="C780" s="1"/>
      <c r="D780" s="1"/>
      <c r="E780" s="2"/>
      <c r="F780" s="4"/>
      <c r="G780" s="1"/>
    </row>
    <row r="781" spans="3:7" s="6" customFormat="1" x14ac:dyDescent="0.25">
      <c r="C781" s="1"/>
      <c r="D781" s="1"/>
      <c r="E781" s="2"/>
      <c r="F781" s="4"/>
      <c r="G781" s="1"/>
    </row>
    <row r="782" spans="3:7" s="6" customFormat="1" x14ac:dyDescent="0.25">
      <c r="C782" s="1"/>
      <c r="D782" s="1"/>
      <c r="E782" s="2"/>
      <c r="F782" s="4"/>
      <c r="G782" s="1"/>
    </row>
    <row r="783" spans="3:7" s="6" customFormat="1" x14ac:dyDescent="0.25">
      <c r="C783" s="1"/>
      <c r="D783" s="1"/>
      <c r="E783" s="2"/>
      <c r="F783" s="4"/>
      <c r="G783" s="1"/>
    </row>
    <row r="784" spans="3:7" s="6" customFormat="1" x14ac:dyDescent="0.25">
      <c r="C784" s="1"/>
      <c r="D784" s="1"/>
      <c r="E784" s="2"/>
      <c r="F784" s="4"/>
      <c r="G784" s="1"/>
    </row>
    <row r="785" spans="3:7" s="6" customFormat="1" x14ac:dyDescent="0.25">
      <c r="C785" s="1"/>
      <c r="D785" s="1"/>
      <c r="E785" s="2"/>
      <c r="F785" s="4"/>
      <c r="G785" s="1"/>
    </row>
    <row r="786" spans="3:7" s="6" customFormat="1" x14ac:dyDescent="0.25">
      <c r="C786" s="1"/>
      <c r="D786" s="1"/>
      <c r="E786" s="2"/>
      <c r="F786" s="4"/>
      <c r="G786" s="1"/>
    </row>
    <row r="787" spans="3:7" s="6" customFormat="1" x14ac:dyDescent="0.25">
      <c r="C787" s="1"/>
      <c r="D787" s="1"/>
      <c r="E787" s="2"/>
      <c r="F787" s="4"/>
      <c r="G787" s="1"/>
    </row>
    <row r="788" spans="3:7" s="6" customFormat="1" x14ac:dyDescent="0.25">
      <c r="C788" s="1"/>
      <c r="D788" s="1"/>
      <c r="E788" s="2"/>
      <c r="F788" s="4"/>
      <c r="G788" s="1"/>
    </row>
    <row r="789" spans="3:7" s="6" customFormat="1" x14ac:dyDescent="0.25">
      <c r="C789" s="1"/>
      <c r="D789" s="1"/>
      <c r="E789" s="2"/>
      <c r="F789" s="4"/>
      <c r="G789" s="1"/>
    </row>
    <row r="790" spans="3:7" s="6" customFormat="1" x14ac:dyDescent="0.25">
      <c r="C790" s="1"/>
      <c r="D790" s="1"/>
      <c r="E790" s="2"/>
      <c r="F790" s="4"/>
      <c r="G790" s="1"/>
    </row>
    <row r="791" spans="3:7" s="6" customFormat="1" x14ac:dyDescent="0.25">
      <c r="C791" s="1"/>
      <c r="D791" s="1"/>
      <c r="E791" s="2"/>
      <c r="F791" s="4"/>
      <c r="G791" s="1"/>
    </row>
    <row r="792" spans="3:7" s="6" customFormat="1" x14ac:dyDescent="0.25">
      <c r="C792" s="1"/>
      <c r="D792" s="1"/>
      <c r="E792" s="2"/>
      <c r="F792" s="4"/>
      <c r="G792" s="1"/>
    </row>
    <row r="793" spans="3:7" s="6" customFormat="1" x14ac:dyDescent="0.25">
      <c r="C793" s="1"/>
      <c r="D793" s="1"/>
      <c r="E793" s="2"/>
      <c r="F793" s="4"/>
      <c r="G793" s="1"/>
    </row>
    <row r="794" spans="3:7" s="6" customFormat="1" x14ac:dyDescent="0.25">
      <c r="C794" s="1"/>
      <c r="D794" s="1"/>
      <c r="E794" s="2"/>
      <c r="F794" s="4"/>
      <c r="G794" s="1"/>
    </row>
    <row r="795" spans="3:7" s="6" customFormat="1" x14ac:dyDescent="0.25">
      <c r="C795" s="1"/>
      <c r="D795" s="1"/>
      <c r="E795" s="2"/>
      <c r="F795" s="4"/>
      <c r="G795" s="1"/>
    </row>
    <row r="796" spans="3:7" s="6" customFormat="1" x14ac:dyDescent="0.25">
      <c r="C796" s="1"/>
      <c r="D796" s="1"/>
      <c r="E796" s="2"/>
      <c r="F796" s="4"/>
      <c r="G796" s="1"/>
    </row>
    <row r="797" spans="3:7" s="6" customFormat="1" x14ac:dyDescent="0.25">
      <c r="C797" s="1"/>
      <c r="D797" s="1"/>
      <c r="E797" s="2"/>
      <c r="F797" s="4"/>
      <c r="G797" s="1"/>
    </row>
    <row r="798" spans="3:7" s="6" customFormat="1" x14ac:dyDescent="0.25">
      <c r="C798" s="1"/>
      <c r="D798" s="1"/>
      <c r="E798" s="2"/>
      <c r="F798" s="4"/>
      <c r="G798" s="1"/>
    </row>
    <row r="799" spans="3:7" s="6" customFormat="1" x14ac:dyDescent="0.25">
      <c r="C799" s="1"/>
      <c r="D799" s="1"/>
      <c r="E799" s="2"/>
      <c r="F799" s="4"/>
      <c r="G799" s="1"/>
    </row>
    <row r="800" spans="3:7" s="6" customFormat="1" x14ac:dyDescent="0.25">
      <c r="C800" s="1"/>
      <c r="D800" s="1"/>
      <c r="E800" s="2"/>
      <c r="F800" s="4"/>
      <c r="G800" s="1"/>
    </row>
    <row r="801" spans="3:7" s="6" customFormat="1" x14ac:dyDescent="0.25">
      <c r="C801" s="1"/>
      <c r="D801" s="1"/>
      <c r="E801" s="2"/>
      <c r="F801" s="4"/>
      <c r="G801" s="1"/>
    </row>
    <row r="802" spans="3:7" s="6" customFormat="1" x14ac:dyDescent="0.25">
      <c r="C802" s="1"/>
      <c r="D802" s="1"/>
      <c r="E802" s="2"/>
      <c r="F802" s="4"/>
      <c r="G802" s="1"/>
    </row>
    <row r="803" spans="3:7" s="6" customFormat="1" x14ac:dyDescent="0.25">
      <c r="C803" s="1"/>
      <c r="D803" s="1"/>
      <c r="E803" s="2"/>
      <c r="F803" s="4"/>
      <c r="G803" s="1"/>
    </row>
    <row r="804" spans="3:7" s="6" customFormat="1" x14ac:dyDescent="0.25">
      <c r="C804" s="1"/>
      <c r="D804" s="1"/>
      <c r="E804" s="2"/>
      <c r="F804" s="4"/>
      <c r="G804" s="1"/>
    </row>
    <row r="805" spans="3:7" s="6" customFormat="1" x14ac:dyDescent="0.25">
      <c r="C805" s="1"/>
      <c r="D805" s="1"/>
      <c r="E805" s="2"/>
      <c r="F805" s="4"/>
      <c r="G805" s="1"/>
    </row>
    <row r="806" spans="3:7" s="6" customFormat="1" x14ac:dyDescent="0.25">
      <c r="C806" s="1"/>
      <c r="D806" s="1"/>
      <c r="E806" s="2"/>
      <c r="F806" s="4"/>
      <c r="G806" s="1"/>
    </row>
    <row r="807" spans="3:7" s="6" customFormat="1" x14ac:dyDescent="0.25">
      <c r="C807" s="1"/>
      <c r="D807" s="1"/>
      <c r="E807" s="2"/>
      <c r="F807" s="4"/>
      <c r="G807" s="1"/>
    </row>
    <row r="808" spans="3:7" s="6" customFormat="1" x14ac:dyDescent="0.25">
      <c r="C808" s="1"/>
      <c r="D808" s="1"/>
      <c r="E808" s="2"/>
      <c r="F808" s="4"/>
      <c r="G808" s="1"/>
    </row>
    <row r="809" spans="3:7" s="6" customFormat="1" x14ac:dyDescent="0.25">
      <c r="C809" s="1"/>
      <c r="D809" s="1"/>
      <c r="E809" s="2"/>
      <c r="F809" s="4"/>
      <c r="G809" s="1"/>
    </row>
    <row r="810" spans="3:7" s="6" customFormat="1" x14ac:dyDescent="0.25">
      <c r="C810" s="1"/>
      <c r="D810" s="1"/>
      <c r="E810" s="2"/>
      <c r="F810" s="4"/>
      <c r="G810" s="1"/>
    </row>
    <row r="811" spans="3:7" s="6" customFormat="1" x14ac:dyDescent="0.25">
      <c r="C811" s="1"/>
      <c r="D811" s="1"/>
      <c r="E811" s="2"/>
      <c r="F811" s="4"/>
      <c r="G811" s="1"/>
    </row>
    <row r="812" spans="3:7" s="6" customFormat="1" x14ac:dyDescent="0.25">
      <c r="C812" s="1"/>
      <c r="D812" s="1"/>
      <c r="E812" s="2"/>
      <c r="F812" s="4"/>
      <c r="G812" s="1"/>
    </row>
    <row r="813" spans="3:7" s="6" customFormat="1" x14ac:dyDescent="0.25">
      <c r="C813" s="1"/>
      <c r="D813" s="1"/>
      <c r="E813" s="2"/>
      <c r="F813" s="4"/>
      <c r="G813" s="1"/>
    </row>
    <row r="814" spans="3:7" s="6" customFormat="1" x14ac:dyDescent="0.25">
      <c r="C814" s="1"/>
      <c r="D814" s="1"/>
      <c r="E814" s="2"/>
      <c r="F814" s="4"/>
      <c r="G814" s="1"/>
    </row>
    <row r="815" spans="3:7" s="6" customFormat="1" x14ac:dyDescent="0.25">
      <c r="C815" s="1"/>
      <c r="D815" s="1"/>
      <c r="E815" s="2"/>
      <c r="F815" s="4"/>
      <c r="G815" s="1"/>
    </row>
    <row r="816" spans="3:7" s="6" customFormat="1" x14ac:dyDescent="0.25">
      <c r="C816" s="1"/>
      <c r="D816" s="1"/>
      <c r="E816" s="2"/>
      <c r="F816" s="4"/>
      <c r="G816" s="1"/>
    </row>
    <row r="817" spans="3:7" s="6" customFormat="1" x14ac:dyDescent="0.25">
      <c r="C817" s="1"/>
      <c r="D817" s="1"/>
      <c r="E817" s="2"/>
      <c r="F817" s="4"/>
      <c r="G817" s="1"/>
    </row>
    <row r="818" spans="3:7" s="6" customFormat="1" x14ac:dyDescent="0.25">
      <c r="C818" s="1"/>
      <c r="D818" s="1"/>
      <c r="E818" s="2"/>
      <c r="F818" s="4"/>
      <c r="G818" s="1"/>
    </row>
    <row r="819" spans="3:7" s="6" customFormat="1" x14ac:dyDescent="0.25">
      <c r="C819" s="1"/>
      <c r="D819" s="1"/>
      <c r="E819" s="2"/>
      <c r="F819" s="4"/>
      <c r="G819" s="1"/>
    </row>
    <row r="820" spans="3:7" s="6" customFormat="1" x14ac:dyDescent="0.25">
      <c r="C820" s="1"/>
      <c r="D820" s="1"/>
      <c r="E820" s="2"/>
      <c r="F820" s="4"/>
      <c r="G820" s="1"/>
    </row>
    <row r="821" spans="3:7" s="6" customFormat="1" x14ac:dyDescent="0.25">
      <c r="C821" s="1"/>
      <c r="D821" s="1"/>
      <c r="E821" s="2"/>
      <c r="F821" s="4"/>
      <c r="G821" s="1"/>
    </row>
    <row r="822" spans="3:7" s="6" customFormat="1" x14ac:dyDescent="0.25">
      <c r="C822" s="1"/>
      <c r="D822" s="1"/>
      <c r="E822" s="2"/>
      <c r="F822" s="4"/>
      <c r="G822" s="1"/>
    </row>
    <row r="823" spans="3:7" s="6" customFormat="1" x14ac:dyDescent="0.25">
      <c r="C823" s="1"/>
      <c r="D823" s="1"/>
      <c r="E823" s="2"/>
      <c r="F823" s="4"/>
      <c r="G823" s="1"/>
    </row>
    <row r="824" spans="3:7" s="6" customFormat="1" x14ac:dyDescent="0.25">
      <c r="C824" s="1"/>
      <c r="D824" s="1"/>
      <c r="E824" s="2"/>
      <c r="F824" s="4"/>
      <c r="G824" s="1"/>
    </row>
    <row r="825" spans="3:7" s="6" customFormat="1" x14ac:dyDescent="0.25">
      <c r="C825" s="1"/>
      <c r="D825" s="1"/>
      <c r="E825" s="2"/>
      <c r="F825" s="4"/>
      <c r="G825" s="1"/>
    </row>
    <row r="826" spans="3:7" s="6" customFormat="1" x14ac:dyDescent="0.25">
      <c r="C826" s="1"/>
      <c r="D826" s="1"/>
      <c r="E826" s="2"/>
      <c r="F826" s="4"/>
      <c r="G826" s="1"/>
    </row>
    <row r="827" spans="3:7" s="6" customFormat="1" x14ac:dyDescent="0.25">
      <c r="C827" s="1"/>
      <c r="D827" s="1"/>
      <c r="E827" s="2"/>
      <c r="F827" s="4"/>
      <c r="G827" s="1"/>
    </row>
    <row r="828" spans="3:7" s="6" customFormat="1" x14ac:dyDescent="0.25">
      <c r="C828" s="1"/>
      <c r="D828" s="1"/>
      <c r="E828" s="2"/>
      <c r="F828" s="4"/>
      <c r="G828" s="1"/>
    </row>
    <row r="829" spans="3:7" s="6" customFormat="1" x14ac:dyDescent="0.25">
      <c r="C829" s="1"/>
      <c r="D829" s="1"/>
      <c r="E829" s="2"/>
      <c r="F829" s="4"/>
      <c r="G829" s="1"/>
    </row>
    <row r="830" spans="3:7" s="6" customFormat="1" x14ac:dyDescent="0.25">
      <c r="C830" s="1"/>
      <c r="D830" s="1"/>
      <c r="E830" s="2"/>
      <c r="F830" s="4"/>
      <c r="G830" s="1"/>
    </row>
    <row r="831" spans="3:7" s="6" customFormat="1" x14ac:dyDescent="0.25">
      <c r="C831" s="1"/>
      <c r="D831" s="1"/>
      <c r="E831" s="2"/>
      <c r="F831" s="4"/>
      <c r="G831" s="1"/>
    </row>
    <row r="832" spans="3:7" s="6" customFormat="1" x14ac:dyDescent="0.25">
      <c r="C832" s="1"/>
      <c r="D832" s="1"/>
      <c r="E832" s="2"/>
      <c r="F832" s="4"/>
      <c r="G832" s="1"/>
    </row>
    <row r="833" spans="3:7" s="6" customFormat="1" x14ac:dyDescent="0.25">
      <c r="C833" s="1"/>
      <c r="D833" s="1"/>
      <c r="E833" s="2"/>
      <c r="F833" s="4"/>
      <c r="G833" s="1"/>
    </row>
    <row r="834" spans="3:7" s="6" customFormat="1" x14ac:dyDescent="0.25">
      <c r="C834" s="1"/>
      <c r="D834" s="1"/>
      <c r="E834" s="2"/>
      <c r="F834" s="4"/>
      <c r="G834" s="1"/>
    </row>
    <row r="835" spans="3:7" s="6" customFormat="1" x14ac:dyDescent="0.25">
      <c r="C835" s="1"/>
      <c r="D835" s="1"/>
      <c r="E835" s="2"/>
      <c r="F835" s="4"/>
      <c r="G835" s="1"/>
    </row>
    <row r="836" spans="3:7" s="6" customFormat="1" x14ac:dyDescent="0.25">
      <c r="C836" s="1"/>
      <c r="D836" s="1"/>
      <c r="E836" s="2"/>
      <c r="F836" s="4"/>
      <c r="G836" s="1"/>
    </row>
    <row r="837" spans="3:7" s="6" customFormat="1" x14ac:dyDescent="0.25">
      <c r="C837" s="1"/>
      <c r="D837" s="1"/>
      <c r="E837" s="2"/>
      <c r="F837" s="4"/>
      <c r="G837" s="1"/>
    </row>
    <row r="838" spans="3:7" s="6" customFormat="1" x14ac:dyDescent="0.25">
      <c r="C838" s="1"/>
      <c r="D838" s="1"/>
      <c r="E838" s="2"/>
      <c r="F838" s="4"/>
      <c r="G838" s="1"/>
    </row>
    <row r="839" spans="3:7" s="6" customFormat="1" x14ac:dyDescent="0.25">
      <c r="C839" s="1"/>
      <c r="D839" s="1"/>
      <c r="E839" s="2"/>
      <c r="F839" s="4"/>
      <c r="G839" s="1"/>
    </row>
    <row r="840" spans="3:7" s="6" customFormat="1" x14ac:dyDescent="0.25">
      <c r="C840" s="1"/>
      <c r="D840" s="1"/>
      <c r="E840" s="2"/>
      <c r="F840" s="4"/>
      <c r="G840" s="1"/>
    </row>
    <row r="841" spans="3:7" s="6" customFormat="1" x14ac:dyDescent="0.25">
      <c r="C841" s="1"/>
      <c r="D841" s="1"/>
      <c r="E841" s="2"/>
      <c r="F841" s="4"/>
      <c r="G841" s="1"/>
    </row>
    <row r="842" spans="3:7" s="6" customFormat="1" x14ac:dyDescent="0.25">
      <c r="C842" s="1"/>
      <c r="D842" s="1"/>
      <c r="E842" s="2"/>
      <c r="F842" s="4"/>
      <c r="G842" s="1"/>
    </row>
    <row r="843" spans="3:7" s="6" customFormat="1" x14ac:dyDescent="0.25">
      <c r="C843" s="1"/>
      <c r="D843" s="1"/>
      <c r="E843" s="2"/>
      <c r="F843" s="4"/>
      <c r="G843" s="1"/>
    </row>
    <row r="844" spans="3:7" s="6" customFormat="1" x14ac:dyDescent="0.25">
      <c r="C844" s="1"/>
      <c r="D844" s="1"/>
      <c r="E844" s="2"/>
      <c r="F844" s="4"/>
      <c r="G844" s="1"/>
    </row>
    <row r="845" spans="3:7" s="6" customFormat="1" x14ac:dyDescent="0.25">
      <c r="C845" s="1"/>
      <c r="D845" s="1"/>
      <c r="E845" s="2"/>
      <c r="F845" s="4"/>
      <c r="G845" s="1"/>
    </row>
    <row r="846" spans="3:7" s="6" customFormat="1" x14ac:dyDescent="0.25">
      <c r="C846" s="1"/>
      <c r="D846" s="1"/>
      <c r="E846" s="2"/>
      <c r="F846" s="4"/>
      <c r="G846" s="1"/>
    </row>
    <row r="847" spans="3:7" s="6" customFormat="1" x14ac:dyDescent="0.25">
      <c r="C847" s="1"/>
      <c r="D847" s="1"/>
      <c r="E847" s="2"/>
      <c r="F847" s="4"/>
      <c r="G847" s="1"/>
    </row>
    <row r="848" spans="3:7" s="6" customFormat="1" x14ac:dyDescent="0.25">
      <c r="C848" s="1"/>
      <c r="D848" s="1"/>
      <c r="E848" s="2"/>
      <c r="F848" s="4"/>
      <c r="G848" s="1"/>
    </row>
    <row r="849" spans="3:7" s="6" customFormat="1" x14ac:dyDescent="0.25">
      <c r="C849" s="1"/>
      <c r="D849" s="1"/>
      <c r="E849" s="2"/>
      <c r="F849" s="4"/>
      <c r="G849" s="1"/>
    </row>
    <row r="850" spans="3:7" s="6" customFormat="1" x14ac:dyDescent="0.25">
      <c r="C850" s="1"/>
      <c r="D850" s="1"/>
      <c r="E850" s="2"/>
      <c r="F850" s="4"/>
      <c r="G850" s="1"/>
    </row>
    <row r="851" spans="3:7" s="6" customFormat="1" x14ac:dyDescent="0.25">
      <c r="C851" s="1"/>
      <c r="D851" s="1"/>
      <c r="E851" s="2"/>
      <c r="F851" s="4"/>
      <c r="G851" s="1"/>
    </row>
    <row r="852" spans="3:7" s="6" customFormat="1" x14ac:dyDescent="0.25">
      <c r="C852" s="1"/>
      <c r="D852" s="1"/>
      <c r="E852" s="2"/>
      <c r="F852" s="4"/>
      <c r="G852" s="1"/>
    </row>
    <row r="853" spans="3:7" s="6" customFormat="1" x14ac:dyDescent="0.25">
      <c r="C853" s="1"/>
      <c r="D853" s="1"/>
      <c r="E853" s="2"/>
      <c r="F853" s="4"/>
      <c r="G853" s="1"/>
    </row>
    <row r="854" spans="3:7" s="6" customFormat="1" x14ac:dyDescent="0.25">
      <c r="C854" s="1"/>
      <c r="D854" s="1"/>
      <c r="E854" s="2"/>
      <c r="F854" s="4"/>
      <c r="G854" s="1"/>
    </row>
    <row r="855" spans="3:7" s="6" customFormat="1" x14ac:dyDescent="0.25">
      <c r="C855" s="1"/>
      <c r="D855" s="1"/>
      <c r="E855" s="2"/>
      <c r="F855" s="4"/>
      <c r="G855" s="1"/>
    </row>
    <row r="856" spans="3:7" s="6" customFormat="1" x14ac:dyDescent="0.25">
      <c r="C856" s="1"/>
      <c r="D856" s="1"/>
      <c r="E856" s="2"/>
      <c r="F856" s="4"/>
      <c r="G856" s="1"/>
    </row>
    <row r="857" spans="3:7" s="6" customFormat="1" x14ac:dyDescent="0.25">
      <c r="C857" s="1"/>
      <c r="D857" s="1"/>
      <c r="E857" s="2"/>
      <c r="F857" s="4"/>
      <c r="G857" s="1"/>
    </row>
    <row r="858" spans="3:7" s="6" customFormat="1" x14ac:dyDescent="0.25">
      <c r="C858" s="1"/>
      <c r="D858" s="1"/>
      <c r="E858" s="2"/>
      <c r="F858" s="4"/>
      <c r="G858" s="1"/>
    </row>
    <row r="859" spans="3:7" s="6" customFormat="1" x14ac:dyDescent="0.25">
      <c r="C859" s="1"/>
      <c r="D859" s="1"/>
      <c r="E859" s="2"/>
      <c r="F859" s="4"/>
      <c r="G859" s="1"/>
    </row>
    <row r="860" spans="3:7" s="6" customFormat="1" x14ac:dyDescent="0.25">
      <c r="C860" s="1"/>
      <c r="D860" s="1"/>
      <c r="E860" s="2"/>
      <c r="F860" s="4"/>
      <c r="G860" s="1"/>
    </row>
    <row r="861" spans="3:7" s="6" customFormat="1" x14ac:dyDescent="0.25">
      <c r="C861" s="1"/>
      <c r="D861" s="1"/>
      <c r="E861" s="2"/>
      <c r="F861" s="4"/>
      <c r="G861" s="1"/>
    </row>
    <row r="862" spans="3:7" s="6" customFormat="1" x14ac:dyDescent="0.25">
      <c r="C862" s="1"/>
      <c r="D862" s="1"/>
      <c r="E862" s="2"/>
      <c r="F862" s="4"/>
      <c r="G862" s="1"/>
    </row>
    <row r="863" spans="3:7" s="6" customFormat="1" x14ac:dyDescent="0.25">
      <c r="C863" s="1"/>
      <c r="D863" s="1"/>
      <c r="E863" s="2"/>
      <c r="F863" s="4"/>
      <c r="G863" s="1"/>
    </row>
    <row r="864" spans="3:7" s="6" customFormat="1" x14ac:dyDescent="0.25">
      <c r="C864" s="1"/>
      <c r="D864" s="1"/>
      <c r="E864" s="2"/>
      <c r="F864" s="4"/>
      <c r="G864" s="1"/>
    </row>
    <row r="865" spans="3:7" s="6" customFormat="1" x14ac:dyDescent="0.25">
      <c r="C865" s="1"/>
      <c r="D865" s="1"/>
      <c r="E865" s="2"/>
      <c r="F865" s="4"/>
      <c r="G865" s="1"/>
    </row>
    <row r="866" spans="3:7" s="6" customFormat="1" x14ac:dyDescent="0.25">
      <c r="C866" s="1"/>
      <c r="D866" s="1"/>
      <c r="E866" s="2"/>
      <c r="F866" s="4"/>
      <c r="G866" s="1"/>
    </row>
    <row r="867" spans="3:7" s="6" customFormat="1" x14ac:dyDescent="0.25">
      <c r="C867" s="1"/>
      <c r="D867" s="1"/>
      <c r="E867" s="2"/>
      <c r="F867" s="4"/>
      <c r="G867" s="1"/>
    </row>
    <row r="868" spans="3:7" s="6" customFormat="1" x14ac:dyDescent="0.25">
      <c r="C868" s="1"/>
      <c r="D868" s="1"/>
      <c r="E868" s="2"/>
      <c r="F868" s="4"/>
      <c r="G868" s="1"/>
    </row>
    <row r="869" spans="3:7" s="6" customFormat="1" x14ac:dyDescent="0.25">
      <c r="C869" s="1"/>
      <c r="D869" s="1"/>
      <c r="E869" s="2"/>
      <c r="F869" s="4"/>
      <c r="G869" s="1"/>
    </row>
    <row r="870" spans="3:7" s="6" customFormat="1" x14ac:dyDescent="0.25">
      <c r="C870" s="1"/>
      <c r="D870" s="1"/>
      <c r="E870" s="2"/>
      <c r="F870" s="4"/>
      <c r="G870" s="1"/>
    </row>
    <row r="871" spans="3:7" s="6" customFormat="1" x14ac:dyDescent="0.25">
      <c r="C871" s="1"/>
      <c r="D871" s="1"/>
      <c r="E871" s="2"/>
      <c r="F871" s="4"/>
      <c r="G871" s="1"/>
    </row>
    <row r="872" spans="3:7" s="6" customFormat="1" x14ac:dyDescent="0.25">
      <c r="C872" s="1"/>
      <c r="D872" s="1"/>
      <c r="E872" s="2"/>
      <c r="F872" s="4"/>
      <c r="G872" s="1"/>
    </row>
    <row r="873" spans="3:7" s="6" customFormat="1" x14ac:dyDescent="0.25">
      <c r="C873" s="1"/>
      <c r="D873" s="1"/>
      <c r="E873" s="2"/>
      <c r="F873" s="4"/>
      <c r="G873" s="1"/>
    </row>
    <row r="874" spans="3:7" s="6" customFormat="1" x14ac:dyDescent="0.25">
      <c r="C874" s="1"/>
      <c r="D874" s="1"/>
      <c r="E874" s="2"/>
      <c r="F874" s="4"/>
      <c r="G874" s="1"/>
    </row>
    <row r="875" spans="3:7" s="6" customFormat="1" x14ac:dyDescent="0.25">
      <c r="C875" s="1"/>
      <c r="D875" s="1"/>
      <c r="E875" s="2"/>
      <c r="F875" s="4"/>
      <c r="G875" s="1"/>
    </row>
    <row r="876" spans="3:7" s="6" customFormat="1" x14ac:dyDescent="0.25">
      <c r="C876" s="1"/>
      <c r="D876" s="1"/>
      <c r="E876" s="2"/>
      <c r="F876" s="4"/>
      <c r="G876" s="1"/>
    </row>
    <row r="877" spans="3:7" s="6" customFormat="1" x14ac:dyDescent="0.25">
      <c r="C877" s="1"/>
      <c r="D877" s="1"/>
      <c r="E877" s="2"/>
      <c r="F877" s="4"/>
      <c r="G877" s="1"/>
    </row>
    <row r="878" spans="3:7" s="6" customFormat="1" x14ac:dyDescent="0.25">
      <c r="C878" s="1"/>
      <c r="D878" s="1"/>
      <c r="E878" s="2"/>
      <c r="F878" s="4"/>
      <c r="G878" s="1"/>
    </row>
    <row r="879" spans="3:7" s="6" customFormat="1" x14ac:dyDescent="0.25">
      <c r="C879" s="1"/>
      <c r="D879" s="1"/>
      <c r="E879" s="2"/>
      <c r="F879" s="4"/>
      <c r="G879" s="1"/>
    </row>
    <row r="880" spans="3:7" s="6" customFormat="1" x14ac:dyDescent="0.25">
      <c r="C880" s="1"/>
      <c r="D880" s="1"/>
      <c r="E880" s="2"/>
      <c r="F880" s="4"/>
      <c r="G880" s="1"/>
    </row>
    <row r="881" spans="3:7" s="6" customFormat="1" x14ac:dyDescent="0.25">
      <c r="C881" s="1"/>
      <c r="D881" s="1"/>
      <c r="E881" s="2"/>
      <c r="F881" s="4"/>
      <c r="G881" s="1"/>
    </row>
    <row r="882" spans="3:7" s="6" customFormat="1" x14ac:dyDescent="0.25">
      <c r="C882" s="1"/>
      <c r="D882" s="1"/>
      <c r="E882" s="2"/>
      <c r="F882" s="4"/>
      <c r="G882" s="1"/>
    </row>
    <row r="883" spans="3:7" s="6" customFormat="1" x14ac:dyDescent="0.25">
      <c r="C883" s="1"/>
      <c r="D883" s="1"/>
      <c r="E883" s="2"/>
      <c r="F883" s="4"/>
      <c r="G883" s="1"/>
    </row>
    <row r="884" spans="3:7" s="6" customFormat="1" x14ac:dyDescent="0.25">
      <c r="C884" s="1"/>
      <c r="D884" s="1"/>
      <c r="E884" s="2"/>
      <c r="F884" s="4"/>
      <c r="G884" s="1"/>
    </row>
    <row r="885" spans="3:7" s="6" customFormat="1" x14ac:dyDescent="0.25">
      <c r="C885" s="1"/>
      <c r="D885" s="1"/>
      <c r="E885" s="2"/>
      <c r="F885" s="4"/>
      <c r="G885" s="1"/>
    </row>
    <row r="886" spans="3:7" s="6" customFormat="1" x14ac:dyDescent="0.25">
      <c r="C886" s="1"/>
      <c r="D886" s="1"/>
      <c r="E886" s="2"/>
      <c r="F886" s="4"/>
      <c r="G886" s="1"/>
    </row>
    <row r="887" spans="3:7" s="6" customFormat="1" x14ac:dyDescent="0.25">
      <c r="C887" s="1"/>
      <c r="D887" s="1"/>
      <c r="E887" s="2"/>
      <c r="F887" s="4"/>
      <c r="G887" s="1"/>
    </row>
    <row r="888" spans="3:7" s="6" customFormat="1" x14ac:dyDescent="0.25">
      <c r="C888" s="1"/>
      <c r="D888" s="1"/>
      <c r="E888" s="2"/>
      <c r="F888" s="4"/>
      <c r="G888" s="1"/>
    </row>
    <row r="889" spans="3:7" s="6" customFormat="1" x14ac:dyDescent="0.25">
      <c r="C889" s="1"/>
      <c r="D889" s="1"/>
      <c r="E889" s="2"/>
      <c r="F889" s="4"/>
      <c r="G889" s="1"/>
    </row>
    <row r="890" spans="3:7" s="6" customFormat="1" x14ac:dyDescent="0.25">
      <c r="C890" s="1"/>
      <c r="D890" s="1"/>
      <c r="E890" s="2"/>
      <c r="F890" s="4"/>
      <c r="G890" s="1"/>
    </row>
    <row r="891" spans="3:7" s="6" customFormat="1" x14ac:dyDescent="0.25">
      <c r="C891" s="1"/>
      <c r="D891" s="1"/>
      <c r="E891" s="2"/>
      <c r="F891" s="4"/>
      <c r="G891" s="1"/>
    </row>
    <row r="892" spans="3:7" s="6" customFormat="1" x14ac:dyDescent="0.25">
      <c r="C892" s="1"/>
      <c r="D892" s="1"/>
      <c r="E892" s="2"/>
      <c r="F892" s="4"/>
      <c r="G892" s="1"/>
    </row>
    <row r="893" spans="3:7" s="6" customFormat="1" x14ac:dyDescent="0.25">
      <c r="C893" s="1"/>
      <c r="D893" s="1"/>
      <c r="E893" s="2"/>
      <c r="F893" s="4"/>
      <c r="G893" s="1"/>
    </row>
    <row r="894" spans="3:7" s="6" customFormat="1" x14ac:dyDescent="0.25">
      <c r="C894" s="1"/>
      <c r="D894" s="1"/>
      <c r="E894" s="2"/>
      <c r="F894" s="4"/>
      <c r="G894" s="1"/>
    </row>
  </sheetData>
  <autoFilter ref="A9:M200" xr:uid="{00000000-0009-0000-0000-000001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X904"/>
  <sheetViews>
    <sheetView topLeftCell="B145" workbookViewId="0">
      <selection activeCell="A153" sqref="A153:X153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3" width="14.85546875" style="1" customWidth="1"/>
    <col min="24" max="24" width="13.5703125" style="1" customWidth="1"/>
    <col min="25" max="16384" width="11.5703125" style="1"/>
  </cols>
  <sheetData>
    <row r="2" spans="1:24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4" ht="15.75" x14ac:dyDescent="0.25">
      <c r="A3" s="234" t="s">
        <v>230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4" ht="15.75" thickBot="1" x14ac:dyDescent="0.3">
      <c r="F4" s="7"/>
    </row>
    <row r="5" spans="1:24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>
        <v>45139</v>
      </c>
      <c r="V6" s="156">
        <v>45170</v>
      </c>
      <c r="W6" s="156">
        <v>45200</v>
      </c>
      <c r="X6" s="156" t="s">
        <v>220</v>
      </c>
    </row>
    <row r="7" spans="1:24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4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X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>SUM(S10:S30)</f>
        <v>23</v>
      </c>
      <c r="T8" s="21">
        <f>SUM(T10:T30)</f>
        <v>601</v>
      </c>
      <c r="U8" s="21">
        <f>SUM(U10:U30)</f>
        <v>73</v>
      </c>
      <c r="V8" s="21">
        <f>SUM(V10:V30)</f>
        <v>113</v>
      </c>
      <c r="W8" s="21">
        <f>SUM(W10:W30)</f>
        <v>95</v>
      </c>
      <c r="X8" s="21">
        <f t="shared" si="1"/>
        <v>1500</v>
      </c>
    </row>
    <row r="9" spans="1:24" x14ac:dyDescent="0.25">
      <c r="A9" s="22"/>
      <c r="B9" s="22"/>
      <c r="C9" s="22"/>
      <c r="D9" s="22"/>
      <c r="E9" s="22"/>
      <c r="F9" s="23"/>
      <c r="K9" s="24"/>
    </row>
    <row r="10" spans="1:24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/>
      <c r="V10" s="33"/>
      <c r="W10" s="33"/>
      <c r="X10" s="33">
        <f>SUM(N10:W10)</f>
        <v>0</v>
      </c>
    </row>
    <row r="11" spans="1:24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/>
      <c r="V11" s="33"/>
      <c r="W11" s="33"/>
      <c r="X11" s="33">
        <f t="shared" ref="X11:X30" si="2">SUM(N11:W11)</f>
        <v>0</v>
      </c>
    </row>
    <row r="12" spans="1:24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/>
      <c r="V12" s="33"/>
      <c r="W12" s="33"/>
      <c r="X12" s="33">
        <f t="shared" si="2"/>
        <v>0</v>
      </c>
    </row>
    <row r="13" spans="1:24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/>
      <c r="V13" s="33"/>
      <c r="W13" s="33"/>
      <c r="X13" s="33">
        <f t="shared" si="2"/>
        <v>0</v>
      </c>
    </row>
    <row r="14" spans="1:24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V14" s="41"/>
      <c r="W14" s="41"/>
      <c r="X14" s="33">
        <f t="shared" si="2"/>
        <v>0</v>
      </c>
    </row>
    <row r="15" spans="1:24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41"/>
      <c r="V15" s="41"/>
      <c r="W15" s="41"/>
      <c r="X15" s="33">
        <f t="shared" si="2"/>
        <v>0</v>
      </c>
    </row>
    <row r="16" spans="1:24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V16" s="41"/>
      <c r="W16" s="41"/>
      <c r="X16" s="33">
        <f t="shared" si="2"/>
        <v>0</v>
      </c>
    </row>
    <row r="17" spans="1:24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41"/>
      <c r="V17" s="41"/>
      <c r="W17" s="41"/>
      <c r="X17" s="33">
        <f t="shared" si="2"/>
        <v>0</v>
      </c>
    </row>
    <row r="18" spans="1:24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/>
      <c r="V18" s="33"/>
      <c r="W18" s="33"/>
      <c r="X18" s="33">
        <f t="shared" si="2"/>
        <v>0</v>
      </c>
    </row>
    <row r="19" spans="1:24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41">
        <v>25</v>
      </c>
      <c r="V19" s="41"/>
      <c r="W19" s="41"/>
      <c r="X19" s="33">
        <f t="shared" si="2"/>
        <v>138</v>
      </c>
    </row>
    <row r="20" spans="1:24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41"/>
      <c r="W20" s="41"/>
      <c r="X20" s="33">
        <f t="shared" si="2"/>
        <v>0</v>
      </c>
    </row>
    <row r="21" spans="1:24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41"/>
      <c r="W21" s="41"/>
      <c r="X21" s="33">
        <f t="shared" si="2"/>
        <v>0</v>
      </c>
    </row>
    <row r="22" spans="1:24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41">
        <v>11</v>
      </c>
      <c r="V22" s="41">
        <v>64</v>
      </c>
      <c r="W22" s="41">
        <v>46</v>
      </c>
      <c r="X22" s="33">
        <f t="shared" si="2"/>
        <v>392</v>
      </c>
    </row>
    <row r="23" spans="1:24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41">
        <v>1</v>
      </c>
      <c r="V23" s="41">
        <v>16</v>
      </c>
      <c r="W23" s="41">
        <v>12</v>
      </c>
      <c r="X23" s="33">
        <f t="shared" si="2"/>
        <v>121</v>
      </c>
    </row>
    <row r="24" spans="1:24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41"/>
      <c r="V24" s="41"/>
      <c r="W24" s="41"/>
      <c r="X24" s="33">
        <f t="shared" si="2"/>
        <v>0</v>
      </c>
    </row>
    <row r="25" spans="1:24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53"/>
      <c r="V25" s="53"/>
      <c r="W25" s="53"/>
      <c r="X25" s="33">
        <f t="shared" si="2"/>
        <v>107</v>
      </c>
    </row>
    <row r="26" spans="1:24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53">
        <v>36</v>
      </c>
      <c r="V26" s="53"/>
      <c r="W26" s="53"/>
      <c r="X26" s="33">
        <f t="shared" si="2"/>
        <v>36</v>
      </c>
    </row>
    <row r="27" spans="1:24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53"/>
      <c r="V27" s="53"/>
      <c r="W27" s="53"/>
      <c r="X27" s="33">
        <f t="shared" si="2"/>
        <v>533</v>
      </c>
    </row>
    <row r="28" spans="1:24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41"/>
      <c r="V28" s="41">
        <v>33</v>
      </c>
      <c r="W28" s="41">
        <v>37</v>
      </c>
      <c r="X28" s="33">
        <f t="shared" si="2"/>
        <v>173</v>
      </c>
    </row>
    <row r="29" spans="1:24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41"/>
      <c r="W29" s="41"/>
      <c r="X29" s="33">
        <f t="shared" si="2"/>
        <v>0</v>
      </c>
    </row>
    <row r="30" spans="1:24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/>
      <c r="V30" s="33"/>
      <c r="W30" s="33"/>
      <c r="X30" s="33">
        <f t="shared" si="2"/>
        <v>0</v>
      </c>
    </row>
    <row r="31" spans="1:24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4" ht="15.75" thickBot="1" x14ac:dyDescent="0.3">
      <c r="A32" s="62" t="s">
        <v>47</v>
      </c>
      <c r="B32" s="63"/>
      <c r="C32" s="63"/>
      <c r="D32" s="64"/>
      <c r="E32" s="21">
        <f t="shared" ref="E32:L32" si="3">SUM(E34:E41)</f>
        <v>2795.1389799999997</v>
      </c>
      <c r="F32" s="21">
        <f t="shared" si="3"/>
        <v>353</v>
      </c>
      <c r="G32" s="21">
        <f t="shared" si="3"/>
        <v>353</v>
      </c>
      <c r="H32" s="21">
        <f t="shared" si="3"/>
        <v>566</v>
      </c>
      <c r="I32" s="21">
        <f t="shared" si="3"/>
        <v>566</v>
      </c>
      <c r="J32" s="21">
        <f t="shared" si="3"/>
        <v>461</v>
      </c>
      <c r="K32" s="21">
        <f t="shared" si="3"/>
        <v>461</v>
      </c>
      <c r="L32" s="21">
        <f t="shared" si="3"/>
        <v>481</v>
      </c>
      <c r="M32" s="21">
        <f>SUM(M34:M41)</f>
        <v>481</v>
      </c>
      <c r="N32" s="183">
        <f t="shared" ref="N32:X32" si="4">SUM(N34:N41)</f>
        <v>0</v>
      </c>
      <c r="O32" s="21">
        <f t="shared" si="4"/>
        <v>0</v>
      </c>
      <c r="P32" s="21">
        <f t="shared" si="4"/>
        <v>0</v>
      </c>
      <c r="Q32" s="21">
        <f t="shared" si="4"/>
        <v>0</v>
      </c>
      <c r="R32" s="21">
        <f t="shared" si="4"/>
        <v>0</v>
      </c>
      <c r="S32" s="21">
        <f>SUM(S34:S41)</f>
        <v>0</v>
      </c>
      <c r="T32" s="21">
        <f>SUM(T34:T41)</f>
        <v>0</v>
      </c>
      <c r="U32" s="21">
        <f>SUM(U34:U41)</f>
        <v>0</v>
      </c>
      <c r="V32" s="21">
        <f>SUM(V34:V41)</f>
        <v>0</v>
      </c>
      <c r="W32" s="21">
        <f>SUM(W34:W41)</f>
        <v>0</v>
      </c>
      <c r="X32" s="21">
        <f t="shared" si="4"/>
        <v>0</v>
      </c>
    </row>
    <row r="33" spans="1:24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24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/>
      <c r="V34" s="32"/>
      <c r="W34" s="32"/>
      <c r="X34" s="32">
        <f>SUM(N34:W34)</f>
        <v>0</v>
      </c>
    </row>
    <row r="35" spans="1:24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/>
      <c r="V35" s="32"/>
      <c r="W35" s="32"/>
      <c r="X35" s="32">
        <f t="shared" ref="X35:X41" si="5">SUM(N35:W35)</f>
        <v>0</v>
      </c>
    </row>
    <row r="36" spans="1:24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/>
      <c r="V36" s="32"/>
      <c r="W36" s="32"/>
      <c r="X36" s="32">
        <f t="shared" si="5"/>
        <v>0</v>
      </c>
    </row>
    <row r="37" spans="1:24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/>
      <c r="V37" s="32"/>
      <c r="W37" s="32"/>
      <c r="X37" s="32">
        <f t="shared" si="5"/>
        <v>0</v>
      </c>
    </row>
    <row r="38" spans="1:24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/>
      <c r="V38" s="32"/>
      <c r="W38" s="32"/>
      <c r="X38" s="32">
        <f t="shared" si="5"/>
        <v>0</v>
      </c>
    </row>
    <row r="39" spans="1:24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/>
      <c r="V39" s="32"/>
      <c r="W39" s="32"/>
      <c r="X39" s="32">
        <f t="shared" si="5"/>
        <v>0</v>
      </c>
    </row>
    <row r="40" spans="1:24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/>
      <c r="V40" s="32"/>
      <c r="W40" s="32"/>
      <c r="X40" s="32">
        <f t="shared" si="5"/>
        <v>0</v>
      </c>
    </row>
    <row r="41" spans="1:24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/>
      <c r="V41" s="32"/>
      <c r="W41" s="32"/>
      <c r="X41" s="32">
        <f t="shared" si="5"/>
        <v>0</v>
      </c>
    </row>
    <row r="42" spans="1:24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24" ht="15.75" thickBot="1" x14ac:dyDescent="0.3">
      <c r="A43" s="18" t="s">
        <v>60</v>
      </c>
      <c r="B43" s="19"/>
      <c r="C43" s="66"/>
      <c r="D43" s="64"/>
      <c r="E43" s="21">
        <f t="shared" ref="E43:L43" si="6">SUM(E45:E67)</f>
        <v>121922.489</v>
      </c>
      <c r="F43" s="21">
        <f t="shared" si="6"/>
        <v>14548</v>
      </c>
      <c r="G43" s="21">
        <f t="shared" si="6"/>
        <v>10447</v>
      </c>
      <c r="H43" s="21">
        <f t="shared" si="6"/>
        <v>9722</v>
      </c>
      <c r="I43" s="21">
        <f t="shared" si="6"/>
        <v>8915</v>
      </c>
      <c r="J43" s="21">
        <f t="shared" si="6"/>
        <v>8878</v>
      </c>
      <c r="K43" s="21">
        <f t="shared" si="6"/>
        <v>5378</v>
      </c>
      <c r="L43" s="21">
        <f t="shared" si="6"/>
        <v>7611</v>
      </c>
      <c r="M43" s="21">
        <f>SUM(M45:M67)</f>
        <v>7611</v>
      </c>
      <c r="N43" s="183">
        <f t="shared" ref="N43:X43" si="7">SUM(N45:N67)</f>
        <v>11</v>
      </c>
      <c r="O43" s="21">
        <f t="shared" si="7"/>
        <v>179</v>
      </c>
      <c r="P43" s="21">
        <f t="shared" si="7"/>
        <v>487</v>
      </c>
      <c r="Q43" s="21">
        <f t="shared" si="7"/>
        <v>0</v>
      </c>
      <c r="R43" s="21">
        <f t="shared" si="7"/>
        <v>39</v>
      </c>
      <c r="S43" s="21">
        <f>SUM(S45:S67)</f>
        <v>99</v>
      </c>
      <c r="T43" s="21">
        <f>SUM(T45:T67)</f>
        <v>26</v>
      </c>
      <c r="U43" s="21">
        <f>SUM(U45:U67)</f>
        <v>386</v>
      </c>
      <c r="V43" s="21">
        <f>SUM(V45:V67)</f>
        <v>361</v>
      </c>
      <c r="W43" s="21">
        <f>SUM(W45:W67)</f>
        <v>247</v>
      </c>
      <c r="X43" s="21">
        <f t="shared" si="7"/>
        <v>1835</v>
      </c>
    </row>
    <row r="44" spans="1:24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</row>
    <row r="45" spans="1:24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/>
      <c r="V45" s="41"/>
      <c r="W45" s="41"/>
      <c r="X45" s="41">
        <f>SUM(N45:W45)</f>
        <v>0</v>
      </c>
    </row>
    <row r="46" spans="1:24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v>218</v>
      </c>
      <c r="V46" s="41">
        <v>156</v>
      </c>
      <c r="W46" s="41">
        <v>43</v>
      </c>
      <c r="X46" s="41">
        <f t="shared" ref="X46:X67" si="8">SUM(N46:W46)</f>
        <v>519</v>
      </c>
    </row>
    <row r="47" spans="1:24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41"/>
      <c r="W47" s="41"/>
      <c r="X47" s="41">
        <f t="shared" si="8"/>
        <v>0</v>
      </c>
    </row>
    <row r="48" spans="1:24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/>
      <c r="V48" s="41"/>
      <c r="W48" s="41"/>
      <c r="X48" s="41">
        <f t="shared" si="8"/>
        <v>0</v>
      </c>
    </row>
    <row r="49" spans="1:24" x14ac:dyDescent="0.25">
      <c r="A49" s="25" t="s">
        <v>65</v>
      </c>
      <c r="B49" s="27" t="s">
        <v>66</v>
      </c>
      <c r="C49" s="27" t="s">
        <v>4</v>
      </c>
      <c r="D49" s="27" t="s">
        <v>27</v>
      </c>
      <c r="E49" s="28">
        <v>17322</v>
      </c>
      <c r="F49" s="34">
        <v>0</v>
      </c>
      <c r="G49" s="30">
        <v>0</v>
      </c>
      <c r="H49" s="39">
        <v>173</v>
      </c>
      <c r="I49" s="39">
        <v>173</v>
      </c>
      <c r="J49" s="39">
        <v>878</v>
      </c>
      <c r="K49" s="40">
        <v>378</v>
      </c>
      <c r="L49" s="41">
        <v>400</v>
      </c>
      <c r="M49" s="41">
        <v>400</v>
      </c>
      <c r="N49" s="184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/>
      <c r="V49" s="41"/>
      <c r="W49" s="41"/>
      <c r="X49" s="41">
        <f t="shared" si="8"/>
        <v>0</v>
      </c>
    </row>
    <row r="50" spans="1:24" x14ac:dyDescent="0.25">
      <c r="A50" s="25" t="s">
        <v>65</v>
      </c>
      <c r="B50" s="27" t="s">
        <v>66</v>
      </c>
      <c r="C50" s="27" t="s">
        <v>63</v>
      </c>
      <c r="D50" s="27" t="s">
        <v>27</v>
      </c>
      <c r="E50" s="28">
        <v>3389</v>
      </c>
      <c r="F50" s="34"/>
      <c r="G50" s="30"/>
      <c r="H50" s="39"/>
      <c r="I50" s="39"/>
      <c r="J50" s="39"/>
      <c r="K50" s="40"/>
      <c r="L50" s="41">
        <v>500</v>
      </c>
      <c r="M50" s="41">
        <v>500</v>
      </c>
      <c r="N50" s="184">
        <v>0</v>
      </c>
      <c r="O50" s="41">
        <v>0</v>
      </c>
      <c r="P50" s="41">
        <v>0</v>
      </c>
      <c r="Q50" s="41">
        <v>0</v>
      </c>
      <c r="R50" s="41">
        <v>0</v>
      </c>
      <c r="S50" s="41"/>
      <c r="T50" s="41"/>
      <c r="U50" s="41"/>
      <c r="V50" s="41"/>
      <c r="W50" s="41"/>
      <c r="X50" s="41">
        <f t="shared" si="8"/>
        <v>0</v>
      </c>
    </row>
    <row r="51" spans="1:24" x14ac:dyDescent="0.25">
      <c r="A51" s="25" t="s">
        <v>67</v>
      </c>
      <c r="B51" s="27" t="s">
        <v>66</v>
      </c>
      <c r="C51" s="27" t="s">
        <v>4</v>
      </c>
      <c r="D51" s="27" t="s">
        <v>27</v>
      </c>
      <c r="E51" s="28">
        <v>5845</v>
      </c>
      <c r="F51" s="34">
        <v>0</v>
      </c>
      <c r="G51" s="30">
        <v>96</v>
      </c>
      <c r="H51" s="39">
        <v>0</v>
      </c>
      <c r="I51" s="39">
        <v>63</v>
      </c>
      <c r="J51" s="39">
        <v>0</v>
      </c>
      <c r="K51" s="40">
        <v>0</v>
      </c>
      <c r="L51" s="41">
        <v>0</v>
      </c>
      <c r="M51" s="195">
        <v>0</v>
      </c>
      <c r="N51" s="184">
        <v>0</v>
      </c>
      <c r="O51" s="41">
        <v>0</v>
      </c>
      <c r="P51" s="41">
        <v>0</v>
      </c>
      <c r="Q51" s="41">
        <v>0</v>
      </c>
      <c r="R51" s="41"/>
      <c r="S51" s="41"/>
      <c r="T51" s="41"/>
      <c r="U51" s="41"/>
      <c r="V51" s="41"/>
      <c r="W51" s="41"/>
      <c r="X51" s="41">
        <f t="shared" si="8"/>
        <v>0</v>
      </c>
    </row>
    <row r="52" spans="1:24" x14ac:dyDescent="0.25">
      <c r="A52" s="25" t="s">
        <v>68</v>
      </c>
      <c r="B52" s="27" t="s">
        <v>66</v>
      </c>
      <c r="C52" s="27" t="s">
        <v>4</v>
      </c>
      <c r="D52" s="27" t="s">
        <v>27</v>
      </c>
      <c r="E52" s="28">
        <v>11690</v>
      </c>
      <c r="F52" s="34">
        <v>3500</v>
      </c>
      <c r="G52" s="30">
        <v>2500</v>
      </c>
      <c r="H52" s="39">
        <v>1500</v>
      </c>
      <c r="I52" s="39">
        <v>1000</v>
      </c>
      <c r="J52" s="39">
        <v>1000</v>
      </c>
      <c r="K52" s="40">
        <v>500</v>
      </c>
      <c r="L52" s="41">
        <v>600</v>
      </c>
      <c r="M52" s="41">
        <v>600</v>
      </c>
      <c r="N52" s="184">
        <v>1</v>
      </c>
      <c r="O52" s="41">
        <v>78</v>
      </c>
      <c r="P52" s="41">
        <v>474</v>
      </c>
      <c r="Q52" s="41">
        <v>0</v>
      </c>
      <c r="R52" s="41">
        <v>22</v>
      </c>
      <c r="S52" s="41"/>
      <c r="T52" s="41">
        <v>15</v>
      </c>
      <c r="U52" s="41"/>
      <c r="V52" s="41">
        <v>205</v>
      </c>
      <c r="W52" s="41">
        <v>203</v>
      </c>
      <c r="X52" s="41">
        <f t="shared" si="8"/>
        <v>998</v>
      </c>
    </row>
    <row r="53" spans="1:24" x14ac:dyDescent="0.25">
      <c r="A53" s="25" t="s">
        <v>69</v>
      </c>
      <c r="B53" s="27" t="s">
        <v>66</v>
      </c>
      <c r="C53" s="27" t="s">
        <v>70</v>
      </c>
      <c r="D53" s="27" t="s">
        <v>27</v>
      </c>
      <c r="E53" s="28">
        <v>7570</v>
      </c>
      <c r="F53" s="34">
        <v>3000</v>
      </c>
      <c r="G53" s="30">
        <v>0</v>
      </c>
      <c r="H53" s="39">
        <v>889</v>
      </c>
      <c r="I53" s="39">
        <v>889</v>
      </c>
      <c r="J53" s="39">
        <v>0</v>
      </c>
      <c r="K53" s="40">
        <v>0</v>
      </c>
      <c r="L53" s="41">
        <v>1618</v>
      </c>
      <c r="M53" s="41">
        <v>1618</v>
      </c>
      <c r="N53" s="184">
        <v>0</v>
      </c>
      <c r="O53" s="41">
        <v>0</v>
      </c>
      <c r="P53" s="41">
        <v>0</v>
      </c>
      <c r="Q53" s="41">
        <v>0</v>
      </c>
      <c r="R53" s="41">
        <v>0</v>
      </c>
      <c r="S53" s="41"/>
      <c r="T53" s="41"/>
      <c r="U53" s="41"/>
      <c r="V53" s="41"/>
      <c r="W53" s="41"/>
      <c r="X53" s="41">
        <f t="shared" si="8"/>
        <v>0</v>
      </c>
    </row>
    <row r="54" spans="1:24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32"/>
      <c r="V54" s="32"/>
      <c r="W54" s="32"/>
      <c r="X54" s="41">
        <f t="shared" si="8"/>
        <v>0</v>
      </c>
    </row>
    <row r="55" spans="1:24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32"/>
      <c r="V55" s="32"/>
      <c r="W55" s="32"/>
      <c r="X55" s="41">
        <f t="shared" si="8"/>
        <v>0</v>
      </c>
    </row>
    <row r="56" spans="1:24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32"/>
      <c r="V56" s="32"/>
      <c r="W56" s="32"/>
      <c r="X56" s="41">
        <f t="shared" si="8"/>
        <v>0</v>
      </c>
    </row>
    <row r="57" spans="1:24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32"/>
      <c r="V57" s="32"/>
      <c r="W57" s="32"/>
      <c r="X57" s="41">
        <f t="shared" si="8"/>
        <v>0</v>
      </c>
    </row>
    <row r="58" spans="1:24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32"/>
      <c r="V58" s="32"/>
      <c r="W58" s="32"/>
      <c r="X58" s="41">
        <f t="shared" si="8"/>
        <v>0</v>
      </c>
    </row>
    <row r="59" spans="1:24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41"/>
      <c r="W59" s="41"/>
      <c r="X59" s="41">
        <f t="shared" si="8"/>
        <v>0</v>
      </c>
    </row>
    <row r="60" spans="1:24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/>
      <c r="V60" s="41"/>
      <c r="W60" s="41"/>
      <c r="X60" s="41">
        <f t="shared" si="8"/>
        <v>0</v>
      </c>
    </row>
    <row r="61" spans="1:24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/>
      <c r="V61" s="41"/>
      <c r="W61" s="41"/>
      <c r="X61" s="41">
        <f t="shared" si="8"/>
        <v>0</v>
      </c>
    </row>
    <row r="62" spans="1:24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/>
      <c r="V62" s="41"/>
      <c r="W62" s="41"/>
      <c r="X62" s="41">
        <f t="shared" si="8"/>
        <v>8</v>
      </c>
    </row>
    <row r="63" spans="1:24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/>
      <c r="V63" s="41"/>
      <c r="W63" s="41">
        <v>1</v>
      </c>
      <c r="X63" s="41">
        <f t="shared" si="8"/>
        <v>6</v>
      </c>
    </row>
    <row r="64" spans="1:24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/>
      <c r="V64" s="41"/>
      <c r="W64" s="41"/>
      <c r="X64" s="41">
        <f t="shared" si="8"/>
        <v>28</v>
      </c>
    </row>
    <row r="65" spans="1:752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53">
        <v>168</v>
      </c>
      <c r="V65" s="53"/>
      <c r="W65" s="53"/>
      <c r="X65" s="41">
        <f t="shared" si="8"/>
        <v>276</v>
      </c>
    </row>
    <row r="66" spans="1:752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/>
      <c r="V66" s="41"/>
      <c r="W66" s="41"/>
      <c r="X66" s="41">
        <f t="shared" si="8"/>
        <v>0</v>
      </c>
    </row>
    <row r="67" spans="1:752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/>
      <c r="V67" s="41"/>
      <c r="W67" s="41"/>
      <c r="X67" s="41">
        <f t="shared" si="8"/>
        <v>0</v>
      </c>
    </row>
    <row r="68" spans="1:752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52" ht="15" customHeight="1" thickBot="1" x14ac:dyDescent="0.3">
      <c r="A69" s="78" t="s">
        <v>86</v>
      </c>
      <c r="B69" s="79"/>
      <c r="C69" s="20"/>
      <c r="D69" s="19"/>
      <c r="E69" s="21">
        <f t="shared" ref="E69:L69" si="9">SUM(E71:E91)</f>
        <v>272976.37343000004</v>
      </c>
      <c r="F69" s="21">
        <f t="shared" si="9"/>
        <v>26697.138607500001</v>
      </c>
      <c r="G69" s="21">
        <f t="shared" si="9"/>
        <v>38816</v>
      </c>
      <c r="H69" s="21">
        <f t="shared" si="9"/>
        <v>11404</v>
      </c>
      <c r="I69" s="21">
        <f t="shared" si="9"/>
        <v>12919</v>
      </c>
      <c r="J69" s="21">
        <f t="shared" si="9"/>
        <v>10811</v>
      </c>
      <c r="K69" s="21">
        <f t="shared" si="9"/>
        <v>9811</v>
      </c>
      <c r="L69" s="21">
        <f t="shared" si="9"/>
        <v>6169</v>
      </c>
      <c r="M69" s="21">
        <f>SUM(M71:M91)</f>
        <v>6247</v>
      </c>
      <c r="N69" s="183">
        <f t="shared" ref="N69:X69" si="10">SUM(N71:N91)</f>
        <v>336</v>
      </c>
      <c r="O69" s="21">
        <f t="shared" si="10"/>
        <v>358</v>
      </c>
      <c r="P69" s="21">
        <f t="shared" si="10"/>
        <v>0</v>
      </c>
      <c r="Q69" s="21">
        <f t="shared" si="10"/>
        <v>419</v>
      </c>
      <c r="R69" s="21">
        <f t="shared" si="10"/>
        <v>604</v>
      </c>
      <c r="S69" s="21">
        <f>SUM(S71:S91)</f>
        <v>9</v>
      </c>
      <c r="T69" s="21">
        <f>SUM(T71:T91)</f>
        <v>282</v>
      </c>
      <c r="U69" s="21">
        <f>SUM(U71:U91)</f>
        <v>36</v>
      </c>
      <c r="V69" s="21">
        <f>SUM(V71:V91)</f>
        <v>388</v>
      </c>
      <c r="W69" s="21">
        <f>SUM(W71:W91)</f>
        <v>222</v>
      </c>
      <c r="X69" s="21">
        <f t="shared" si="10"/>
        <v>2654</v>
      </c>
    </row>
    <row r="70" spans="1:752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52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/>
      <c r="V71" s="41"/>
      <c r="W71" s="41"/>
      <c r="X71" s="41">
        <f>SUM(N71:W71)</f>
        <v>0</v>
      </c>
    </row>
    <row r="72" spans="1:752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/>
      <c r="V72" s="41"/>
      <c r="W72" s="41"/>
      <c r="X72" s="41">
        <f t="shared" ref="X72:X91" si="11">SUM(N72:W72)</f>
        <v>0</v>
      </c>
    </row>
    <row r="73" spans="1:752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/>
      <c r="V73" s="41"/>
      <c r="W73" s="41"/>
      <c r="X73" s="41">
        <f t="shared" si="11"/>
        <v>0</v>
      </c>
    </row>
    <row r="74" spans="1:752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/>
      <c r="V74" s="41"/>
      <c r="W74" s="41"/>
      <c r="X74" s="41">
        <f t="shared" si="11"/>
        <v>0</v>
      </c>
    </row>
    <row r="75" spans="1:752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/>
      <c r="V75" s="41"/>
      <c r="W75" s="41"/>
      <c r="X75" s="41">
        <f t="shared" si="11"/>
        <v>0</v>
      </c>
    </row>
    <row r="76" spans="1:752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  <c r="V76" s="41">
        <v>23</v>
      </c>
      <c r="W76" s="41"/>
      <c r="X76" s="41">
        <f t="shared" si="11"/>
        <v>23</v>
      </c>
    </row>
    <row r="77" spans="1:752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/>
      <c r="V77" s="41"/>
      <c r="W77" s="41"/>
      <c r="X77" s="41">
        <f t="shared" si="11"/>
        <v>0</v>
      </c>
    </row>
    <row r="78" spans="1:752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53">
        <v>36</v>
      </c>
      <c r="V78" s="53">
        <v>24</v>
      </c>
      <c r="W78" s="53"/>
      <c r="X78" s="41">
        <f t="shared" si="11"/>
        <v>156</v>
      </c>
    </row>
    <row r="79" spans="1:752" ht="14.45" customHeight="1" x14ac:dyDescent="0.25">
      <c r="A79" s="25" t="s">
        <v>94</v>
      </c>
      <c r="B79" s="26"/>
      <c r="C79" s="27" t="s">
        <v>0</v>
      </c>
      <c r="D79" s="27" t="s">
        <v>27</v>
      </c>
      <c r="E79" s="27">
        <v>7997</v>
      </c>
      <c r="F79" s="29"/>
      <c r="G79" s="29"/>
      <c r="H79" s="29">
        <v>0</v>
      </c>
      <c r="I79" s="29">
        <v>0</v>
      </c>
      <c r="J79" s="29">
        <v>400</v>
      </c>
      <c r="K79" s="40">
        <v>400</v>
      </c>
      <c r="L79" s="26">
        <v>450</v>
      </c>
      <c r="M79" s="198">
        <v>450</v>
      </c>
      <c r="N79" s="186">
        <v>0</v>
      </c>
      <c r="O79" s="26">
        <v>0</v>
      </c>
      <c r="P79" s="26">
        <v>0</v>
      </c>
      <c r="Q79" s="26">
        <v>0</v>
      </c>
      <c r="R79" s="26">
        <v>0</v>
      </c>
      <c r="S79" s="26"/>
      <c r="T79" s="26"/>
      <c r="U79" s="26"/>
      <c r="V79" s="26"/>
      <c r="W79" s="26"/>
      <c r="X79" s="41">
        <f t="shared" si="11"/>
        <v>0</v>
      </c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  <c r="ABX79" s="92"/>
    </row>
    <row r="80" spans="1:752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26"/>
      <c r="V80" s="26">
        <v>341</v>
      </c>
      <c r="W80" s="26">
        <v>222</v>
      </c>
      <c r="X80" s="41">
        <f t="shared" si="11"/>
        <v>2468</v>
      </c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  <c r="ABW80" s="92"/>
      <c r="ABX80" s="92"/>
    </row>
    <row r="81" spans="1:752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26"/>
      <c r="V81" s="26"/>
      <c r="W81" s="26"/>
      <c r="X81" s="41">
        <f t="shared" si="11"/>
        <v>7</v>
      </c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  <c r="ABX81" s="92"/>
    </row>
    <row r="82" spans="1:752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26"/>
      <c r="V82" s="26"/>
      <c r="W82" s="26"/>
      <c r="X82" s="41">
        <f t="shared" si="11"/>
        <v>0</v>
      </c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  <c r="ABX82" s="92"/>
    </row>
    <row r="83" spans="1:752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26"/>
      <c r="V83" s="26"/>
      <c r="W83" s="26"/>
      <c r="X83" s="41">
        <f t="shared" si="11"/>
        <v>0</v>
      </c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  <c r="ABX83" s="92"/>
    </row>
    <row r="84" spans="1:752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26"/>
      <c r="V84" s="26"/>
      <c r="W84" s="26"/>
      <c r="X84" s="41">
        <f t="shared" si="11"/>
        <v>0</v>
      </c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  <c r="ABX84" s="92"/>
    </row>
    <row r="85" spans="1:752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26"/>
      <c r="V85" s="26"/>
      <c r="W85" s="26"/>
      <c r="X85" s="41">
        <f t="shared" si="11"/>
        <v>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</row>
    <row r="86" spans="1:752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98"/>
      <c r="V86" s="98"/>
      <c r="W86" s="98"/>
      <c r="X86" s="41">
        <f t="shared" si="11"/>
        <v>0</v>
      </c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  <c r="ABV86" s="99"/>
      <c r="ABW86" s="99"/>
      <c r="ABX86" s="99"/>
    </row>
    <row r="87" spans="1:752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26"/>
      <c r="V87" s="26"/>
      <c r="W87" s="26"/>
      <c r="X87" s="41">
        <f t="shared" si="11"/>
        <v>0</v>
      </c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</row>
    <row r="88" spans="1:752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26"/>
      <c r="V88" s="26"/>
      <c r="W88" s="26"/>
      <c r="X88" s="41">
        <f t="shared" si="11"/>
        <v>0</v>
      </c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</row>
    <row r="89" spans="1:752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26"/>
      <c r="V89" s="26"/>
      <c r="W89" s="26"/>
      <c r="X89" s="41">
        <f t="shared" si="11"/>
        <v>0</v>
      </c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</row>
    <row r="90" spans="1:752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98"/>
      <c r="V90" s="98"/>
      <c r="W90" s="98"/>
      <c r="X90" s="41">
        <f t="shared" si="11"/>
        <v>0</v>
      </c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  <c r="ABW90" s="99"/>
      <c r="ABX90" s="99"/>
    </row>
    <row r="91" spans="1:752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26"/>
      <c r="V91" s="26"/>
      <c r="W91" s="26"/>
      <c r="X91" s="41">
        <f t="shared" si="11"/>
        <v>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</row>
    <row r="92" spans="1:752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</row>
    <row r="93" spans="1:752" ht="15" customHeight="1" thickBot="1" x14ac:dyDescent="0.3">
      <c r="A93" s="18" t="s">
        <v>107</v>
      </c>
      <c r="B93" s="79"/>
      <c r="C93" s="19"/>
      <c r="D93" s="20"/>
      <c r="E93" s="21">
        <f t="shared" ref="E93:K93" si="12">SUM(E97:E102)</f>
        <v>17771</v>
      </c>
      <c r="F93" s="21">
        <f t="shared" si="12"/>
        <v>3367</v>
      </c>
      <c r="G93" s="21">
        <f t="shared" si="12"/>
        <v>2519</v>
      </c>
      <c r="H93" s="21">
        <f t="shared" si="12"/>
        <v>1800</v>
      </c>
      <c r="I93" s="21">
        <f t="shared" si="12"/>
        <v>2300</v>
      </c>
      <c r="J93" s="21">
        <f t="shared" si="12"/>
        <v>3328</v>
      </c>
      <c r="K93" s="21">
        <f t="shared" si="12"/>
        <v>3796</v>
      </c>
      <c r="L93" s="21">
        <f t="shared" ref="L93:X93" si="13">SUM(L95:L102)</f>
        <v>2368</v>
      </c>
      <c r="M93" s="21">
        <f>SUM(M95:M102)</f>
        <v>2756</v>
      </c>
      <c r="N93" s="183">
        <f t="shared" si="13"/>
        <v>124</v>
      </c>
      <c r="O93" s="21">
        <f t="shared" si="13"/>
        <v>148</v>
      </c>
      <c r="P93" s="21">
        <f t="shared" si="13"/>
        <v>57</v>
      </c>
      <c r="Q93" s="21">
        <f t="shared" si="13"/>
        <v>0</v>
      </c>
      <c r="R93" s="21">
        <f t="shared" si="13"/>
        <v>0</v>
      </c>
      <c r="S93" s="21">
        <f t="shared" si="13"/>
        <v>0</v>
      </c>
      <c r="T93" s="21">
        <f t="shared" si="13"/>
        <v>1368</v>
      </c>
      <c r="U93" s="21">
        <f t="shared" si="13"/>
        <v>143</v>
      </c>
      <c r="V93" s="21">
        <f t="shared" si="13"/>
        <v>757</v>
      </c>
      <c r="W93" s="21">
        <f t="shared" si="13"/>
        <v>0</v>
      </c>
      <c r="X93" s="21">
        <f t="shared" si="13"/>
        <v>2597</v>
      </c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</row>
    <row r="94" spans="1:752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</row>
    <row r="95" spans="1:752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/>
      <c r="V95" s="43"/>
      <c r="W95" s="43"/>
      <c r="X95" s="43">
        <f>SUM(N95:W95)</f>
        <v>0</v>
      </c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</row>
    <row r="96" spans="1:752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/>
      <c r="V96" s="43"/>
      <c r="W96" s="43"/>
      <c r="X96" s="43">
        <f t="shared" ref="X96:X102" si="14">SUM(N96:W96)</f>
        <v>1368</v>
      </c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</row>
    <row r="97" spans="1:752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26"/>
      <c r="V97" s="26"/>
      <c r="W97" s="26"/>
      <c r="X97" s="43">
        <f t="shared" si="14"/>
        <v>0</v>
      </c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  <c r="ABX97" s="92"/>
    </row>
    <row r="98" spans="1:752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26"/>
      <c r="V98" s="26"/>
      <c r="W98" s="26"/>
      <c r="X98" s="43">
        <f t="shared" si="14"/>
        <v>0</v>
      </c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  <c r="ABX98" s="92"/>
    </row>
    <row r="99" spans="1:752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26">
        <v>42</v>
      </c>
      <c r="V99" s="26"/>
      <c r="W99" s="26"/>
      <c r="X99" s="43">
        <f t="shared" si="14"/>
        <v>42</v>
      </c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  <c r="ABX99" s="92"/>
    </row>
    <row r="100" spans="1:752" ht="14.45" customHeight="1" x14ac:dyDescent="0.25">
      <c r="A100" s="43" t="s">
        <v>111</v>
      </c>
      <c r="B100" s="44"/>
      <c r="C100" s="44" t="s">
        <v>0</v>
      </c>
      <c r="D100" s="44" t="s">
        <v>27</v>
      </c>
      <c r="E100" s="45">
        <v>2665</v>
      </c>
      <c r="F100" s="46">
        <v>700</v>
      </c>
      <c r="G100" s="47">
        <f>100+300</f>
        <v>400</v>
      </c>
      <c r="H100" s="44">
        <v>300</v>
      </c>
      <c r="I100" s="44">
        <v>300</v>
      </c>
      <c r="J100" s="44">
        <v>800</v>
      </c>
      <c r="K100" s="52">
        <v>800</v>
      </c>
      <c r="L100" s="65">
        <v>184</v>
      </c>
      <c r="M100" s="209">
        <v>184</v>
      </c>
      <c r="N100" s="65">
        <v>0</v>
      </c>
      <c r="O100" s="65">
        <v>148</v>
      </c>
      <c r="P100" s="65">
        <v>0</v>
      </c>
      <c r="Q100" s="65">
        <v>0</v>
      </c>
      <c r="R100" s="65">
        <v>0</v>
      </c>
      <c r="S100" s="65"/>
      <c r="T100" s="65"/>
      <c r="U100" s="65">
        <v>101</v>
      </c>
      <c r="V100" s="65">
        <v>156</v>
      </c>
      <c r="W100" s="65"/>
      <c r="X100" s="43">
        <f t="shared" si="14"/>
        <v>405</v>
      </c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  <c r="ABV100" s="110"/>
      <c r="ABW100" s="110"/>
      <c r="ABX100" s="110"/>
    </row>
    <row r="101" spans="1:752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26"/>
      <c r="V101" s="26"/>
      <c r="W101" s="26"/>
      <c r="X101" s="43">
        <f t="shared" si="14"/>
        <v>0</v>
      </c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</row>
    <row r="102" spans="1:752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26"/>
      <c r="V102" s="26">
        <v>601</v>
      </c>
      <c r="W102" s="26"/>
      <c r="X102" s="43">
        <f t="shared" si="14"/>
        <v>782</v>
      </c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  <c r="ABX102" s="92"/>
    </row>
    <row r="103" spans="1:752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  <c r="ABX103" s="92"/>
    </row>
    <row r="104" spans="1:752" ht="15" customHeight="1" thickBot="1" x14ac:dyDescent="0.3">
      <c r="A104" s="62" t="s">
        <v>113</v>
      </c>
      <c r="B104" s="63"/>
      <c r="C104" s="63"/>
      <c r="D104" s="64"/>
      <c r="E104" s="21">
        <f t="shared" ref="E104:L104" si="15">SUM(E106:E129)</f>
        <v>25531.21</v>
      </c>
      <c r="F104" s="21">
        <f t="shared" si="15"/>
        <v>1972</v>
      </c>
      <c r="G104" s="21">
        <f t="shared" si="15"/>
        <v>2746</v>
      </c>
      <c r="H104" s="21">
        <f t="shared" si="15"/>
        <v>2190</v>
      </c>
      <c r="I104" s="21">
        <f t="shared" si="15"/>
        <v>3460</v>
      </c>
      <c r="J104" s="21">
        <f t="shared" si="15"/>
        <v>2725</v>
      </c>
      <c r="K104" s="21">
        <f t="shared" si="15"/>
        <v>3385</v>
      </c>
      <c r="L104" s="21">
        <f t="shared" si="15"/>
        <v>2973</v>
      </c>
      <c r="M104" s="21">
        <f>SUM(M106:M129)</f>
        <v>3273</v>
      </c>
      <c r="N104" s="183">
        <f t="shared" ref="N104:X104" si="16">SUM(N106:N129)</f>
        <v>0</v>
      </c>
      <c r="O104" s="21">
        <f t="shared" si="16"/>
        <v>84</v>
      </c>
      <c r="P104" s="21">
        <f t="shared" si="16"/>
        <v>380</v>
      </c>
      <c r="Q104" s="21">
        <f t="shared" si="16"/>
        <v>362</v>
      </c>
      <c r="R104" s="21">
        <f t="shared" si="16"/>
        <v>105</v>
      </c>
      <c r="S104" s="21">
        <f>SUM(S106:S129)</f>
        <v>565</v>
      </c>
      <c r="T104" s="21">
        <f>SUM(T106:T129)</f>
        <v>200</v>
      </c>
      <c r="U104" s="21">
        <f>SUM(U106:U129)</f>
        <v>717</v>
      </c>
      <c r="V104" s="21">
        <f>SUM(V106:V129)</f>
        <v>572</v>
      </c>
      <c r="W104" s="21">
        <f>SUM(W106:W129)</f>
        <v>500</v>
      </c>
      <c r="X104" s="21">
        <f t="shared" si="16"/>
        <v>3485</v>
      </c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  <c r="ABX104" s="92"/>
    </row>
    <row r="105" spans="1:752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52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/>
      <c r="V106" s="33"/>
      <c r="W106" s="33"/>
      <c r="X106" s="33">
        <f>SUM(N106:W106)</f>
        <v>0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</row>
    <row r="107" spans="1:752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/>
      <c r="V107" s="33"/>
      <c r="W107" s="33"/>
      <c r="X107" s="33">
        <f t="shared" ref="X107:X129" si="17">SUM(N107:W107)</f>
        <v>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</row>
    <row r="108" spans="1:752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/>
      <c r="V108" s="33"/>
      <c r="W108" s="33"/>
      <c r="X108" s="33">
        <f t="shared" si="17"/>
        <v>0</v>
      </c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</row>
    <row r="109" spans="1:752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/>
      <c r="V109" s="33"/>
      <c r="W109" s="33"/>
      <c r="X109" s="33">
        <f t="shared" si="17"/>
        <v>0</v>
      </c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</row>
    <row r="110" spans="1:752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33"/>
      <c r="W110" s="33"/>
      <c r="X110" s="33">
        <f t="shared" si="17"/>
        <v>0</v>
      </c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</row>
    <row r="111" spans="1:752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v>9</v>
      </c>
      <c r="V111" s="33">
        <v>31</v>
      </c>
      <c r="W111" s="33">
        <v>67</v>
      </c>
      <c r="X111" s="33">
        <f t="shared" si="17"/>
        <v>372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</row>
    <row r="112" spans="1:752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/>
      <c r="V112" s="33"/>
      <c r="W112" s="33"/>
      <c r="X112" s="33">
        <f t="shared" si="17"/>
        <v>0</v>
      </c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</row>
    <row r="113" spans="1:752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v>268</v>
      </c>
      <c r="V113" s="33"/>
      <c r="W113" s="33">
        <v>342</v>
      </c>
      <c r="X113" s="33">
        <f t="shared" si="17"/>
        <v>1198</v>
      </c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</row>
    <row r="114" spans="1:752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41"/>
      <c r="V114" s="41"/>
      <c r="W114" s="41">
        <v>23</v>
      </c>
      <c r="X114" s="33">
        <f t="shared" si="17"/>
        <v>23</v>
      </c>
    </row>
    <row r="115" spans="1:752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41"/>
      <c r="V115" s="41"/>
      <c r="W115" s="41"/>
      <c r="X115" s="33">
        <f t="shared" si="17"/>
        <v>0</v>
      </c>
    </row>
    <row r="116" spans="1:752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41"/>
      <c r="V116" s="41"/>
      <c r="W116" s="41"/>
      <c r="X116" s="33">
        <f t="shared" si="17"/>
        <v>0</v>
      </c>
    </row>
    <row r="117" spans="1:752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41"/>
      <c r="V117" s="41"/>
      <c r="W117" s="41"/>
      <c r="X117" s="33">
        <f t="shared" si="17"/>
        <v>0</v>
      </c>
    </row>
    <row r="118" spans="1:752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41"/>
      <c r="V118" s="41"/>
      <c r="W118" s="41"/>
      <c r="X118" s="33">
        <f t="shared" si="17"/>
        <v>0</v>
      </c>
    </row>
    <row r="119" spans="1:752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41"/>
      <c r="V119" s="41"/>
      <c r="W119" s="41"/>
      <c r="X119" s="33">
        <f t="shared" si="17"/>
        <v>452</v>
      </c>
    </row>
    <row r="120" spans="1:752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41"/>
      <c r="V120" s="41">
        <v>69</v>
      </c>
      <c r="W120" s="41">
        <v>24</v>
      </c>
      <c r="X120" s="33">
        <f t="shared" si="17"/>
        <v>131</v>
      </c>
    </row>
    <row r="121" spans="1:752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41">
        <v>440</v>
      </c>
      <c r="V121" s="41">
        <v>472</v>
      </c>
      <c r="W121" s="41"/>
      <c r="X121" s="33">
        <f t="shared" si="17"/>
        <v>1265</v>
      </c>
    </row>
    <row r="122" spans="1:752" x14ac:dyDescent="0.25">
      <c r="A122" s="210" t="s">
        <v>238</v>
      </c>
      <c r="B122" s="211"/>
      <c r="C122" s="203" t="s">
        <v>0</v>
      </c>
      <c r="D122" s="203" t="s">
        <v>21</v>
      </c>
      <c r="E122" s="202">
        <v>489</v>
      </c>
      <c r="F122" s="193"/>
      <c r="G122" s="193">
        <v>50</v>
      </c>
      <c r="H122" s="48"/>
      <c r="I122" s="48"/>
      <c r="J122" s="48">
        <v>0</v>
      </c>
      <c r="K122" s="40">
        <v>0</v>
      </c>
      <c r="L122" s="41">
        <v>0</v>
      </c>
      <c r="M122" s="192">
        <v>50</v>
      </c>
      <c r="N122" s="184"/>
      <c r="O122" s="41"/>
      <c r="P122" s="41"/>
      <c r="Q122" s="41"/>
      <c r="R122" s="41"/>
      <c r="S122" s="41"/>
      <c r="T122" s="41"/>
      <c r="U122" s="41"/>
      <c r="V122" s="41"/>
      <c r="W122" s="41">
        <v>44</v>
      </c>
      <c r="X122" s="33">
        <f t="shared" si="17"/>
        <v>44</v>
      </c>
    </row>
    <row r="123" spans="1:752" x14ac:dyDescent="0.25">
      <c r="A123" s="65" t="s">
        <v>129</v>
      </c>
      <c r="B123" s="44"/>
      <c r="C123" s="44" t="s">
        <v>54</v>
      </c>
      <c r="D123" s="44" t="s">
        <v>21</v>
      </c>
      <c r="E123" s="45">
        <v>216</v>
      </c>
      <c r="F123" s="46">
        <v>0</v>
      </c>
      <c r="G123" s="47">
        <v>0</v>
      </c>
      <c r="H123" s="90">
        <v>216</v>
      </c>
      <c r="I123" s="90">
        <v>216</v>
      </c>
      <c r="J123" s="90"/>
      <c r="K123" s="32"/>
      <c r="L123" s="41"/>
      <c r="M123" s="193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41"/>
      <c r="V123" s="41"/>
      <c r="W123" s="41"/>
      <c r="X123" s="33">
        <f t="shared" si="17"/>
        <v>0</v>
      </c>
    </row>
    <row r="124" spans="1:752" x14ac:dyDescent="0.25">
      <c r="A124" s="65" t="s">
        <v>130</v>
      </c>
      <c r="B124" s="44"/>
      <c r="C124" s="44" t="s">
        <v>54</v>
      </c>
      <c r="D124" s="44" t="s">
        <v>21</v>
      </c>
      <c r="E124" s="45">
        <v>15</v>
      </c>
      <c r="F124" s="46">
        <v>0</v>
      </c>
      <c r="G124" s="47">
        <v>0</v>
      </c>
      <c r="H124" s="90">
        <v>15</v>
      </c>
      <c r="I124" s="90">
        <v>15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41"/>
      <c r="V124" s="41"/>
      <c r="W124" s="41"/>
      <c r="X124" s="33">
        <f t="shared" si="17"/>
        <v>0</v>
      </c>
    </row>
    <row r="125" spans="1:752" x14ac:dyDescent="0.25">
      <c r="A125" s="65" t="s">
        <v>131</v>
      </c>
      <c r="B125" s="44"/>
      <c r="C125" s="44" t="s">
        <v>54</v>
      </c>
      <c r="D125" s="44" t="s">
        <v>21</v>
      </c>
      <c r="E125" s="45">
        <v>69</v>
      </c>
      <c r="F125" s="46"/>
      <c r="G125" s="47"/>
      <c r="H125" s="90">
        <v>69</v>
      </c>
      <c r="I125" s="90">
        <v>69</v>
      </c>
      <c r="J125" s="90"/>
      <c r="K125" s="32"/>
      <c r="L125" s="41"/>
      <c r="M125" s="192"/>
      <c r="N125" s="184">
        <v>0</v>
      </c>
      <c r="O125" s="41">
        <v>0</v>
      </c>
      <c r="P125" s="41">
        <v>0</v>
      </c>
      <c r="Q125" s="41">
        <v>0</v>
      </c>
      <c r="R125" s="41">
        <v>0</v>
      </c>
      <c r="S125" s="41"/>
      <c r="T125" s="41"/>
      <c r="U125" s="41"/>
      <c r="V125" s="41"/>
      <c r="W125" s="41"/>
      <c r="X125" s="33">
        <f t="shared" si="17"/>
        <v>0</v>
      </c>
    </row>
    <row r="126" spans="1:752" s="4" customFormat="1" x14ac:dyDescent="0.25">
      <c r="A126" s="49" t="s">
        <v>132</v>
      </c>
      <c r="B126" s="27"/>
      <c r="C126" s="27" t="s">
        <v>24</v>
      </c>
      <c r="D126" s="27" t="s">
        <v>21</v>
      </c>
      <c r="E126" s="28">
        <v>280</v>
      </c>
      <c r="F126" s="34">
        <v>0</v>
      </c>
      <c r="G126" s="30">
        <v>0</v>
      </c>
      <c r="H126" s="114">
        <v>0</v>
      </c>
      <c r="I126" s="114">
        <v>280</v>
      </c>
      <c r="J126" s="114"/>
      <c r="K126" s="32"/>
      <c r="L126" s="33"/>
      <c r="M126" s="192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/>
      <c r="V126" s="33"/>
      <c r="W126" s="33"/>
      <c r="X126" s="33">
        <f t="shared" si="17"/>
        <v>0</v>
      </c>
    </row>
    <row r="127" spans="1:752" s="4" customFormat="1" x14ac:dyDescent="0.25">
      <c r="A127" s="49" t="s">
        <v>133</v>
      </c>
      <c r="B127" s="27"/>
      <c r="C127" s="27" t="s">
        <v>24</v>
      </c>
      <c r="D127" s="27" t="s">
        <v>21</v>
      </c>
      <c r="E127" s="28">
        <v>123</v>
      </c>
      <c r="F127" s="34">
        <v>0</v>
      </c>
      <c r="G127" s="30">
        <v>0</v>
      </c>
      <c r="H127" s="114">
        <v>0</v>
      </c>
      <c r="I127" s="114">
        <v>123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/>
      <c r="V127" s="33"/>
      <c r="W127" s="33"/>
      <c r="X127" s="33">
        <f t="shared" si="17"/>
        <v>0</v>
      </c>
    </row>
    <row r="128" spans="1:752" s="4" customFormat="1" x14ac:dyDescent="0.25">
      <c r="A128" s="49" t="s">
        <v>134</v>
      </c>
      <c r="B128" s="27"/>
      <c r="C128" s="27" t="s">
        <v>24</v>
      </c>
      <c r="D128" s="27" t="s">
        <v>21</v>
      </c>
      <c r="E128" s="28">
        <v>121</v>
      </c>
      <c r="F128" s="34">
        <v>0</v>
      </c>
      <c r="G128" s="30">
        <v>0</v>
      </c>
      <c r="H128" s="114">
        <v>0</v>
      </c>
      <c r="I128" s="114">
        <v>121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/>
      <c r="V128" s="33"/>
      <c r="W128" s="33"/>
      <c r="X128" s="33">
        <f t="shared" si="17"/>
        <v>0</v>
      </c>
    </row>
    <row r="129" spans="1:24" s="4" customFormat="1" x14ac:dyDescent="0.25">
      <c r="A129" s="49" t="s">
        <v>135</v>
      </c>
      <c r="B129" s="27"/>
      <c r="C129" s="27" t="s">
        <v>24</v>
      </c>
      <c r="D129" s="27" t="s">
        <v>21</v>
      </c>
      <c r="E129" s="28">
        <v>77</v>
      </c>
      <c r="F129" s="34">
        <v>0</v>
      </c>
      <c r="G129" s="30">
        <v>0</v>
      </c>
      <c r="H129" s="114">
        <v>0</v>
      </c>
      <c r="I129" s="114">
        <v>77</v>
      </c>
      <c r="J129" s="114"/>
      <c r="K129" s="32"/>
      <c r="L129" s="33"/>
      <c r="M129" s="191"/>
      <c r="N129" s="184">
        <v>0</v>
      </c>
      <c r="O129" s="33">
        <v>0</v>
      </c>
      <c r="P129" s="33">
        <v>0</v>
      </c>
      <c r="Q129" s="33">
        <v>0</v>
      </c>
      <c r="R129" s="33">
        <v>0</v>
      </c>
      <c r="S129" s="33"/>
      <c r="T129" s="33"/>
      <c r="U129" s="33"/>
      <c r="V129" s="33"/>
      <c r="W129" s="33"/>
      <c r="X129" s="33">
        <f t="shared" si="17"/>
        <v>0</v>
      </c>
    </row>
    <row r="130" spans="1:24" ht="15.75" thickBot="1" x14ac:dyDescent="0.3">
      <c r="A130" s="59" t="s">
        <v>17</v>
      </c>
      <c r="B130" s="59" t="s">
        <v>17</v>
      </c>
      <c r="C130" s="60" t="s">
        <v>17</v>
      </c>
      <c r="D130" s="60" t="s">
        <v>17</v>
      </c>
      <c r="E130" s="60" t="s">
        <v>17</v>
      </c>
      <c r="F130" s="29" t="s">
        <v>17</v>
      </c>
      <c r="K130" s="24"/>
      <c r="M130" s="191"/>
    </row>
    <row r="131" spans="1:24" ht="15.75" thickBot="1" x14ac:dyDescent="0.3">
      <c r="A131" s="18" t="s">
        <v>136</v>
      </c>
      <c r="B131" s="19"/>
      <c r="C131" s="19"/>
      <c r="D131" s="19"/>
      <c r="E131" s="21">
        <f t="shared" ref="E131:L131" si="18">SUM(E133:E144)</f>
        <v>17916.504208385999</v>
      </c>
      <c r="F131" s="21">
        <f t="shared" si="18"/>
        <v>1062</v>
      </c>
      <c r="G131" s="21">
        <f t="shared" si="18"/>
        <v>1030</v>
      </c>
      <c r="H131" s="21">
        <f t="shared" si="18"/>
        <v>1600</v>
      </c>
      <c r="I131" s="21">
        <f t="shared" si="18"/>
        <v>2733</v>
      </c>
      <c r="J131" s="21">
        <f t="shared" si="18"/>
        <v>2750</v>
      </c>
      <c r="K131" s="21">
        <f t="shared" si="18"/>
        <v>1846</v>
      </c>
      <c r="L131" s="21">
        <f t="shared" si="18"/>
        <v>1597</v>
      </c>
      <c r="M131" s="21">
        <f>SUM(M133:M144)</f>
        <v>1947</v>
      </c>
      <c r="N131" s="183">
        <f>SUM(N133:N144)</f>
        <v>41</v>
      </c>
      <c r="O131" s="21">
        <f>SUM(O133:O144)</f>
        <v>53</v>
      </c>
      <c r="P131" s="21">
        <f>SUM(P133:P143)</f>
        <v>62</v>
      </c>
      <c r="Q131" s="21">
        <f t="shared" ref="Q131:X131" si="19">SUM(Q133:Q144)</f>
        <v>0</v>
      </c>
      <c r="R131" s="21">
        <f t="shared" si="19"/>
        <v>157</v>
      </c>
      <c r="S131" s="21">
        <f t="shared" si="19"/>
        <v>202</v>
      </c>
      <c r="T131" s="21">
        <f t="shared" si="19"/>
        <v>78</v>
      </c>
      <c r="U131" s="21">
        <f t="shared" si="19"/>
        <v>557</v>
      </c>
      <c r="V131" s="21">
        <f>SUM(V133:V144)</f>
        <v>418</v>
      </c>
      <c r="W131" s="21">
        <f>SUM(W133:W144)</f>
        <v>42</v>
      </c>
      <c r="X131" s="21">
        <f t="shared" si="19"/>
        <v>1610</v>
      </c>
    </row>
    <row r="132" spans="1:24" x14ac:dyDescent="0.25">
      <c r="A132" s="59" t="s">
        <v>17</v>
      </c>
      <c r="B132" s="59" t="s">
        <v>17</v>
      </c>
      <c r="C132" s="60" t="s">
        <v>17</v>
      </c>
      <c r="D132" s="60" t="s">
        <v>17</v>
      </c>
      <c r="E132" s="60" t="s">
        <v>17</v>
      </c>
      <c r="F132" s="61" t="s">
        <v>17</v>
      </c>
      <c r="G132" s="77" t="s">
        <v>17</v>
      </c>
      <c r="K132" s="24"/>
    </row>
    <row r="133" spans="1:24" s="4" customFormat="1" x14ac:dyDescent="0.25">
      <c r="A133" s="26" t="s">
        <v>137</v>
      </c>
      <c r="B133" s="26"/>
      <c r="C133" s="27" t="s">
        <v>0</v>
      </c>
      <c r="D133" s="27" t="s">
        <v>21</v>
      </c>
      <c r="E133" s="28">
        <v>597</v>
      </c>
      <c r="F133" s="29">
        <v>0</v>
      </c>
      <c r="G133" s="31">
        <v>0</v>
      </c>
      <c r="H133" s="114">
        <v>0</v>
      </c>
      <c r="I133" s="114">
        <v>500</v>
      </c>
      <c r="J133" s="114"/>
      <c r="K133" s="32"/>
      <c r="L133" s="33">
        <v>0</v>
      </c>
      <c r="M133" s="191">
        <v>0</v>
      </c>
      <c r="N133" s="184">
        <v>0</v>
      </c>
      <c r="O133" s="33">
        <v>0</v>
      </c>
      <c r="P133" s="33"/>
      <c r="Q133" s="33">
        <v>0</v>
      </c>
      <c r="R133" s="33">
        <v>0</v>
      </c>
      <c r="S133" s="33"/>
      <c r="T133" s="33"/>
      <c r="U133" s="33"/>
      <c r="V133" s="33"/>
      <c r="W133" s="33"/>
      <c r="X133" s="33">
        <f>SUM(N133:W133)</f>
        <v>0</v>
      </c>
    </row>
    <row r="134" spans="1:24" x14ac:dyDescent="0.25">
      <c r="A134" s="26" t="s">
        <v>138</v>
      </c>
      <c r="B134" s="26"/>
      <c r="C134" s="27" t="s">
        <v>0</v>
      </c>
      <c r="D134" s="27" t="s">
        <v>27</v>
      </c>
      <c r="E134" s="28">
        <v>2544</v>
      </c>
      <c r="F134" s="34">
        <v>551</v>
      </c>
      <c r="G134" s="30">
        <v>400</v>
      </c>
      <c r="H134" s="39">
        <v>500</v>
      </c>
      <c r="I134" s="39">
        <v>500</v>
      </c>
      <c r="J134" s="39">
        <v>600</v>
      </c>
      <c r="K134" s="32">
        <v>350</v>
      </c>
      <c r="L134" s="41">
        <v>0</v>
      </c>
      <c r="M134" s="193">
        <v>350</v>
      </c>
      <c r="N134" s="184">
        <v>0</v>
      </c>
      <c r="O134" s="41">
        <v>0</v>
      </c>
      <c r="P134" s="41"/>
      <c r="Q134" s="41">
        <v>0</v>
      </c>
      <c r="R134" s="41">
        <v>0</v>
      </c>
      <c r="S134" s="41"/>
      <c r="T134" s="41">
        <v>38</v>
      </c>
      <c r="U134" s="41">
        <v>238</v>
      </c>
      <c r="V134" s="41"/>
      <c r="W134" s="41">
        <v>42</v>
      </c>
      <c r="X134" s="33">
        <f t="shared" ref="X134:X144" si="20">SUM(N134:W134)</f>
        <v>318</v>
      </c>
    </row>
    <row r="135" spans="1:24" x14ac:dyDescent="0.25">
      <c r="A135" s="26" t="s">
        <v>139</v>
      </c>
      <c r="B135" s="26"/>
      <c r="C135" s="27" t="s">
        <v>0</v>
      </c>
      <c r="D135" s="27" t="s">
        <v>27</v>
      </c>
      <c r="E135" s="28">
        <v>1850.5849583859999</v>
      </c>
      <c r="F135" s="34">
        <v>80</v>
      </c>
      <c r="G135" s="30">
        <v>50</v>
      </c>
      <c r="H135" s="39">
        <v>100</v>
      </c>
      <c r="I135" s="39">
        <v>100</v>
      </c>
      <c r="J135" s="39">
        <v>100</v>
      </c>
      <c r="K135" s="32">
        <v>100</v>
      </c>
      <c r="L135" s="41">
        <v>350</v>
      </c>
      <c r="M135" s="192">
        <v>350</v>
      </c>
      <c r="N135" s="184">
        <v>0</v>
      </c>
      <c r="O135" s="41">
        <v>53</v>
      </c>
      <c r="P135" s="41">
        <v>0</v>
      </c>
      <c r="Q135" s="41">
        <v>0</v>
      </c>
      <c r="R135" s="41">
        <v>0</v>
      </c>
      <c r="S135" s="41"/>
      <c r="T135" s="41"/>
      <c r="U135" s="41"/>
      <c r="V135" s="41">
        <v>305</v>
      </c>
      <c r="W135" s="41"/>
      <c r="X135" s="33">
        <f t="shared" si="20"/>
        <v>358</v>
      </c>
    </row>
    <row r="136" spans="1:24" x14ac:dyDescent="0.25">
      <c r="A136" s="26" t="s">
        <v>139</v>
      </c>
      <c r="B136" s="26"/>
      <c r="C136" s="27" t="s">
        <v>0</v>
      </c>
      <c r="D136" s="27" t="s">
        <v>21</v>
      </c>
      <c r="E136" s="28">
        <f>618+(9.25*177.721)</f>
        <v>2261.9192499999999</v>
      </c>
      <c r="F136" s="29">
        <v>50</v>
      </c>
      <c r="G136" s="31">
        <v>50</v>
      </c>
      <c r="H136" s="39">
        <v>200</v>
      </c>
      <c r="I136" s="39">
        <v>200</v>
      </c>
      <c r="J136" s="39">
        <v>300</v>
      </c>
      <c r="K136" s="32">
        <v>200</v>
      </c>
      <c r="L136" s="41">
        <v>200</v>
      </c>
      <c r="M136" s="192">
        <v>200</v>
      </c>
      <c r="N136" s="184">
        <v>0</v>
      </c>
      <c r="O136" s="41">
        <v>0</v>
      </c>
      <c r="P136" s="41">
        <v>62</v>
      </c>
      <c r="Q136" s="41">
        <v>0</v>
      </c>
      <c r="R136" s="41">
        <v>0</v>
      </c>
      <c r="S136" s="41">
        <v>202</v>
      </c>
      <c r="T136" s="41">
        <v>40</v>
      </c>
      <c r="U136" s="41"/>
      <c r="V136" s="41">
        <v>113</v>
      </c>
      <c r="W136" s="41"/>
      <c r="X136" s="33">
        <f t="shared" si="20"/>
        <v>417</v>
      </c>
    </row>
    <row r="137" spans="1:24" x14ac:dyDescent="0.25">
      <c r="A137" s="26" t="s">
        <v>140</v>
      </c>
      <c r="B137" s="49"/>
      <c r="C137" s="27" t="s">
        <v>2</v>
      </c>
      <c r="D137" s="27" t="s">
        <v>27</v>
      </c>
      <c r="E137" s="28">
        <v>1781</v>
      </c>
      <c r="F137" s="34">
        <v>200</v>
      </c>
      <c r="G137" s="30">
        <f>50+200</f>
        <v>250</v>
      </c>
      <c r="H137" s="39">
        <v>350</v>
      </c>
      <c r="I137" s="39">
        <v>350</v>
      </c>
      <c r="J137" s="39">
        <v>800</v>
      </c>
      <c r="K137" s="32">
        <v>496</v>
      </c>
      <c r="L137" s="41">
        <v>397</v>
      </c>
      <c r="M137" s="192">
        <v>397</v>
      </c>
      <c r="N137" s="184">
        <v>41</v>
      </c>
      <c r="O137" s="41">
        <v>0</v>
      </c>
      <c r="P137" s="41"/>
      <c r="Q137" s="41">
        <v>0</v>
      </c>
      <c r="R137" s="41">
        <v>157</v>
      </c>
      <c r="S137" s="41"/>
      <c r="T137" s="41"/>
      <c r="U137" s="41"/>
      <c r="V137" s="41"/>
      <c r="W137" s="41"/>
      <c r="X137" s="33">
        <f t="shared" si="20"/>
        <v>198</v>
      </c>
    </row>
    <row r="138" spans="1:24" x14ac:dyDescent="0.25">
      <c r="A138" s="26" t="s">
        <v>141</v>
      </c>
      <c r="B138" s="27"/>
      <c r="C138" s="27" t="s">
        <v>142</v>
      </c>
      <c r="D138" s="27" t="s">
        <v>21</v>
      </c>
      <c r="E138" s="28">
        <v>3481</v>
      </c>
      <c r="F138" s="29">
        <v>50</v>
      </c>
      <c r="G138" s="31">
        <v>50</v>
      </c>
      <c r="H138" s="39">
        <v>100</v>
      </c>
      <c r="I138" s="39">
        <v>100</v>
      </c>
      <c r="J138" s="39">
        <v>50</v>
      </c>
      <c r="K138" s="32">
        <v>50</v>
      </c>
      <c r="L138" s="41"/>
      <c r="M138" s="192"/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41"/>
      <c r="V138" s="41"/>
      <c r="W138" s="41"/>
      <c r="X138" s="33">
        <f t="shared" si="20"/>
        <v>0</v>
      </c>
    </row>
    <row r="139" spans="1:24" x14ac:dyDescent="0.25">
      <c r="A139" s="26" t="s">
        <v>143</v>
      </c>
      <c r="B139" s="27"/>
      <c r="C139" s="27" t="s">
        <v>0</v>
      </c>
      <c r="D139" s="27" t="s">
        <v>21</v>
      </c>
      <c r="E139" s="28">
        <v>151</v>
      </c>
      <c r="F139" s="29"/>
      <c r="G139" s="31"/>
      <c r="H139" s="39"/>
      <c r="I139" s="39">
        <v>0</v>
      </c>
      <c r="J139" s="39">
        <v>50</v>
      </c>
      <c r="K139" s="32">
        <v>50</v>
      </c>
      <c r="L139" s="41">
        <v>50</v>
      </c>
      <c r="M139" s="192">
        <v>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41"/>
      <c r="V139" s="41"/>
      <c r="W139" s="41"/>
      <c r="X139" s="33">
        <f t="shared" si="20"/>
        <v>0</v>
      </c>
    </row>
    <row r="140" spans="1:24" x14ac:dyDescent="0.25">
      <c r="A140" s="26" t="s">
        <v>144</v>
      </c>
      <c r="B140" s="27"/>
      <c r="C140" s="27" t="s">
        <v>73</v>
      </c>
      <c r="D140" s="27" t="s">
        <v>21</v>
      </c>
      <c r="E140" s="28">
        <f>10*200</f>
        <v>2000</v>
      </c>
      <c r="F140" s="29"/>
      <c r="G140" s="31"/>
      <c r="H140" s="39"/>
      <c r="I140" s="39"/>
      <c r="J140" s="74">
        <v>250</v>
      </c>
      <c r="K140" s="32">
        <v>250</v>
      </c>
      <c r="L140" s="41">
        <v>250</v>
      </c>
      <c r="M140" s="192">
        <v>250</v>
      </c>
      <c r="N140" s="184">
        <v>0</v>
      </c>
      <c r="O140" s="41">
        <v>0</v>
      </c>
      <c r="P140" s="41"/>
      <c r="Q140" s="41">
        <v>0</v>
      </c>
      <c r="R140" s="41">
        <v>0</v>
      </c>
      <c r="S140" s="41"/>
      <c r="T140" s="41"/>
      <c r="U140" s="41"/>
      <c r="V140" s="41"/>
      <c r="W140" s="41"/>
      <c r="X140" s="33">
        <f t="shared" si="20"/>
        <v>0</v>
      </c>
    </row>
    <row r="141" spans="1:24" s="4" customFormat="1" x14ac:dyDescent="0.25">
      <c r="A141" s="49" t="s">
        <v>145</v>
      </c>
      <c r="B141" s="49"/>
      <c r="C141" s="27" t="s">
        <v>24</v>
      </c>
      <c r="D141" s="27" t="s">
        <v>21</v>
      </c>
      <c r="E141" s="28">
        <v>393</v>
      </c>
      <c r="F141" s="29">
        <v>0</v>
      </c>
      <c r="G141" s="31">
        <v>0</v>
      </c>
      <c r="H141" s="31">
        <v>0</v>
      </c>
      <c r="I141" s="31">
        <v>393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/>
      <c r="V141" s="33"/>
      <c r="W141" s="33"/>
      <c r="X141" s="33">
        <f t="shared" si="20"/>
        <v>0</v>
      </c>
    </row>
    <row r="142" spans="1:24" s="4" customFormat="1" x14ac:dyDescent="0.25">
      <c r="A142" s="49" t="s">
        <v>146</v>
      </c>
      <c r="B142" s="49"/>
      <c r="C142" s="27" t="s">
        <v>24</v>
      </c>
      <c r="D142" s="27" t="s">
        <v>21</v>
      </c>
      <c r="E142" s="28">
        <v>77</v>
      </c>
      <c r="F142" s="29">
        <v>0</v>
      </c>
      <c r="G142" s="31">
        <v>0</v>
      </c>
      <c r="H142" s="31">
        <v>0</v>
      </c>
      <c r="I142" s="31">
        <v>77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/>
      <c r="V142" s="33"/>
      <c r="W142" s="33"/>
      <c r="X142" s="33">
        <f t="shared" si="20"/>
        <v>0</v>
      </c>
    </row>
    <row r="143" spans="1:24" s="4" customFormat="1" x14ac:dyDescent="0.25">
      <c r="A143" s="49" t="s">
        <v>147</v>
      </c>
      <c r="B143" s="27"/>
      <c r="C143" s="27" t="s">
        <v>24</v>
      </c>
      <c r="D143" s="27" t="s">
        <v>21</v>
      </c>
      <c r="E143" s="28">
        <v>163</v>
      </c>
      <c r="F143" s="29">
        <v>0</v>
      </c>
      <c r="G143" s="31">
        <v>0</v>
      </c>
      <c r="H143" s="31">
        <v>0</v>
      </c>
      <c r="I143" s="31">
        <v>163</v>
      </c>
      <c r="J143" s="31"/>
      <c r="K143" s="32"/>
      <c r="L143" s="33"/>
      <c r="M143" s="191"/>
      <c r="N143" s="184">
        <v>0</v>
      </c>
      <c r="O143" s="33">
        <v>0</v>
      </c>
      <c r="P143" s="33"/>
      <c r="Q143" s="33">
        <v>0</v>
      </c>
      <c r="R143" s="33">
        <v>0</v>
      </c>
      <c r="S143" s="33"/>
      <c r="T143" s="33"/>
      <c r="U143" s="33"/>
      <c r="V143" s="33"/>
      <c r="W143" s="33"/>
      <c r="X143" s="33">
        <f t="shared" si="20"/>
        <v>0</v>
      </c>
    </row>
    <row r="144" spans="1:24" x14ac:dyDescent="0.25">
      <c r="A144" s="26" t="s">
        <v>148</v>
      </c>
      <c r="B144" s="27"/>
      <c r="C144" s="27" t="s">
        <v>0</v>
      </c>
      <c r="D144" s="27" t="s">
        <v>27</v>
      </c>
      <c r="E144" s="28">
        <v>2617</v>
      </c>
      <c r="F144" s="34">
        <v>131</v>
      </c>
      <c r="G144" s="30">
        <v>230</v>
      </c>
      <c r="H144" s="118">
        <v>350</v>
      </c>
      <c r="I144" s="118">
        <v>350</v>
      </c>
      <c r="J144" s="118">
        <v>600</v>
      </c>
      <c r="K144" s="32">
        <v>350</v>
      </c>
      <c r="L144" s="41">
        <v>350</v>
      </c>
      <c r="M144" s="192">
        <v>350</v>
      </c>
      <c r="N144" s="184">
        <v>0</v>
      </c>
      <c r="O144" s="41">
        <v>0</v>
      </c>
      <c r="P144" s="41"/>
      <c r="Q144" s="41">
        <v>0</v>
      </c>
      <c r="R144" s="41">
        <v>0</v>
      </c>
      <c r="S144" s="41"/>
      <c r="T144" s="41"/>
      <c r="U144" s="41">
        <v>319</v>
      </c>
      <c r="V144" s="41"/>
      <c r="W144" s="41"/>
      <c r="X144" s="33">
        <f t="shared" si="20"/>
        <v>319</v>
      </c>
    </row>
    <row r="145" spans="1:24" ht="15.75" thickBot="1" x14ac:dyDescent="0.3">
      <c r="A145" s="59" t="s">
        <v>17</v>
      </c>
      <c r="B145" s="59" t="s">
        <v>17</v>
      </c>
      <c r="C145" s="60" t="s">
        <v>17</v>
      </c>
      <c r="D145" s="60" t="s">
        <v>17</v>
      </c>
      <c r="E145" s="60" t="s">
        <v>17</v>
      </c>
      <c r="F145" s="29" t="s">
        <v>17</v>
      </c>
      <c r="K145" s="24"/>
    </row>
    <row r="146" spans="1:24" ht="15.75" thickBot="1" x14ac:dyDescent="0.3">
      <c r="A146" s="18" t="s">
        <v>149</v>
      </c>
      <c r="B146" s="19"/>
      <c r="C146" s="18"/>
      <c r="D146" s="19"/>
      <c r="E146" s="21">
        <f>SUM(E149:E184)</f>
        <v>36482.046999999999</v>
      </c>
      <c r="F146" s="21">
        <f t="shared" ref="F146:X146" si="21">SUM(F148:F184)</f>
        <v>2254</v>
      </c>
      <c r="G146" s="21">
        <f t="shared" si="21"/>
        <v>1854</v>
      </c>
      <c r="H146" s="21">
        <f t="shared" si="21"/>
        <v>3971</v>
      </c>
      <c r="I146" s="21">
        <f t="shared" si="21"/>
        <v>5000</v>
      </c>
      <c r="J146" s="21">
        <f t="shared" si="21"/>
        <v>4503</v>
      </c>
      <c r="K146" s="21">
        <f t="shared" si="21"/>
        <v>2703</v>
      </c>
      <c r="L146" s="21">
        <f t="shared" si="21"/>
        <v>5758</v>
      </c>
      <c r="M146" s="21">
        <v>6358</v>
      </c>
      <c r="N146" s="183">
        <f t="shared" si="21"/>
        <v>183</v>
      </c>
      <c r="O146" s="21">
        <f t="shared" si="21"/>
        <v>78</v>
      </c>
      <c r="P146" s="21">
        <f t="shared" si="21"/>
        <v>139</v>
      </c>
      <c r="Q146" s="21">
        <f t="shared" si="21"/>
        <v>77</v>
      </c>
      <c r="R146" s="21">
        <f t="shared" si="21"/>
        <v>122</v>
      </c>
      <c r="S146" s="21">
        <f t="shared" si="21"/>
        <v>122</v>
      </c>
      <c r="T146" s="21">
        <f t="shared" si="21"/>
        <v>111</v>
      </c>
      <c r="U146" s="21">
        <f t="shared" si="21"/>
        <v>447</v>
      </c>
      <c r="V146" s="21">
        <f t="shared" si="21"/>
        <v>287</v>
      </c>
      <c r="W146" s="21">
        <f>SUM(W148:W184)</f>
        <v>258</v>
      </c>
      <c r="X146" s="21">
        <f t="shared" si="21"/>
        <v>1824</v>
      </c>
    </row>
    <row r="147" spans="1:24" x14ac:dyDescent="0.25">
      <c r="A147" s="59" t="s">
        <v>17</v>
      </c>
      <c r="B147" s="59" t="s">
        <v>17</v>
      </c>
      <c r="C147" s="60" t="s">
        <v>17</v>
      </c>
      <c r="D147" s="60" t="s">
        <v>17</v>
      </c>
      <c r="E147" s="60" t="s">
        <v>17</v>
      </c>
      <c r="F147" s="61" t="s">
        <v>17</v>
      </c>
      <c r="G147" s="77" t="s">
        <v>17</v>
      </c>
      <c r="K147" s="24"/>
    </row>
    <row r="148" spans="1:24" x14ac:dyDescent="0.25">
      <c r="A148" s="119" t="s">
        <v>150</v>
      </c>
      <c r="B148" s="120"/>
      <c r="C148" s="121" t="s">
        <v>0</v>
      </c>
      <c r="D148" s="27" t="s">
        <v>27</v>
      </c>
      <c r="E148" s="122">
        <v>889</v>
      </c>
      <c r="F148" s="58">
        <v>0</v>
      </c>
      <c r="G148" s="58">
        <v>450</v>
      </c>
      <c r="H148" s="74">
        <v>240</v>
      </c>
      <c r="I148" s="74">
        <v>240</v>
      </c>
      <c r="J148" s="74">
        <v>300</v>
      </c>
      <c r="K148" s="40">
        <v>400</v>
      </c>
      <c r="L148" s="41">
        <v>100</v>
      </c>
      <c r="M148" s="41">
        <v>100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>
        <v>117</v>
      </c>
      <c r="V148" s="41"/>
      <c r="W148" s="41"/>
      <c r="X148" s="41">
        <f>SUM(N148:W148)</f>
        <v>117</v>
      </c>
    </row>
    <row r="149" spans="1:24" x14ac:dyDescent="0.25">
      <c r="A149" s="26" t="s">
        <v>151</v>
      </c>
      <c r="B149" s="26"/>
      <c r="C149" s="27" t="s">
        <v>0</v>
      </c>
      <c r="D149" s="27" t="s">
        <v>27</v>
      </c>
      <c r="E149" s="28">
        <v>194</v>
      </c>
      <c r="F149" s="34">
        <v>194</v>
      </c>
      <c r="G149" s="30">
        <v>194</v>
      </c>
      <c r="H149" s="39">
        <v>2</v>
      </c>
      <c r="I149" s="39">
        <v>149</v>
      </c>
      <c r="J149" s="39"/>
      <c r="K149" s="40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/>
      <c r="V149" s="41"/>
      <c r="W149" s="41"/>
      <c r="X149" s="41">
        <f t="shared" ref="X149:X184" si="22">SUM(N149:W149)</f>
        <v>0</v>
      </c>
    </row>
    <row r="150" spans="1:24" x14ac:dyDescent="0.25">
      <c r="A150" s="26" t="s">
        <v>151</v>
      </c>
      <c r="B150" s="26"/>
      <c r="C150" s="27" t="s">
        <v>0</v>
      </c>
      <c r="D150" s="27" t="s">
        <v>21</v>
      </c>
      <c r="E150" s="28">
        <v>883</v>
      </c>
      <c r="F150" s="29">
        <v>100</v>
      </c>
      <c r="G150" s="31">
        <v>100</v>
      </c>
      <c r="H150" s="39">
        <v>300</v>
      </c>
      <c r="I150" s="39">
        <v>300</v>
      </c>
      <c r="J150" s="39"/>
      <c r="K150" s="32"/>
      <c r="L150" s="41">
        <v>0</v>
      </c>
      <c r="M150" s="41">
        <v>0</v>
      </c>
      <c r="N150" s="184">
        <v>0</v>
      </c>
      <c r="O150" s="41">
        <v>0</v>
      </c>
      <c r="P150" s="41"/>
      <c r="Q150" s="41">
        <v>0</v>
      </c>
      <c r="R150" s="41">
        <v>0</v>
      </c>
      <c r="S150" s="41"/>
      <c r="T150" s="41"/>
      <c r="U150" s="41"/>
      <c r="V150" s="41"/>
      <c r="W150" s="41"/>
      <c r="X150" s="41">
        <f t="shared" si="22"/>
        <v>0</v>
      </c>
    </row>
    <row r="151" spans="1:24" x14ac:dyDescent="0.25">
      <c r="A151" s="26" t="s">
        <v>152</v>
      </c>
      <c r="B151" s="26"/>
      <c r="C151" s="27" t="s">
        <v>0</v>
      </c>
      <c r="D151" s="27" t="s">
        <v>27</v>
      </c>
      <c r="E151" s="28">
        <v>2544</v>
      </c>
      <c r="F151" s="34">
        <v>350</v>
      </c>
      <c r="G151" s="30">
        <v>350</v>
      </c>
      <c r="H151" s="74">
        <v>900</v>
      </c>
      <c r="I151" s="74">
        <v>900</v>
      </c>
      <c r="J151" s="74">
        <v>850</v>
      </c>
      <c r="K151" s="40">
        <v>300</v>
      </c>
      <c r="L151" s="41">
        <v>346</v>
      </c>
      <c r="M151" s="41">
        <v>346</v>
      </c>
      <c r="N151" s="184">
        <v>0</v>
      </c>
      <c r="O151" s="41">
        <v>0</v>
      </c>
      <c r="P151" s="41">
        <v>87</v>
      </c>
      <c r="Q151" s="41">
        <v>0</v>
      </c>
      <c r="R151" s="41">
        <v>0</v>
      </c>
      <c r="S151" s="41">
        <v>122</v>
      </c>
      <c r="T151" s="41"/>
      <c r="U151" s="41">
        <v>65</v>
      </c>
      <c r="V151" s="41"/>
      <c r="W151" s="41">
        <v>199</v>
      </c>
      <c r="X151" s="41">
        <f t="shared" si="22"/>
        <v>473</v>
      </c>
    </row>
    <row r="152" spans="1:24" x14ac:dyDescent="0.25">
      <c r="A152" s="123" t="s">
        <v>153</v>
      </c>
      <c r="B152" s="123"/>
      <c r="C152" s="124" t="s">
        <v>0</v>
      </c>
      <c r="D152" s="124" t="s">
        <v>27</v>
      </c>
      <c r="E152" s="125">
        <v>2466</v>
      </c>
      <c r="F152" s="126"/>
      <c r="G152" s="127"/>
      <c r="H152" s="128"/>
      <c r="I152" s="128"/>
      <c r="J152" s="128"/>
      <c r="K152" s="129"/>
      <c r="L152" s="130">
        <v>246</v>
      </c>
      <c r="M152" s="130">
        <v>246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130"/>
      <c r="V152" s="130">
        <v>51</v>
      </c>
      <c r="W152" s="130"/>
      <c r="X152" s="41">
        <f t="shared" si="22"/>
        <v>51</v>
      </c>
    </row>
    <row r="153" spans="1:24" x14ac:dyDescent="0.25">
      <c r="A153" s="123" t="s">
        <v>153</v>
      </c>
      <c r="B153" s="123"/>
      <c r="C153" s="124" t="s">
        <v>0</v>
      </c>
      <c r="D153" s="124" t="s">
        <v>21</v>
      </c>
      <c r="E153" s="125">
        <v>889</v>
      </c>
      <c r="F153" s="126"/>
      <c r="G153" s="127"/>
      <c r="H153" s="128"/>
      <c r="I153" s="128"/>
      <c r="J153" s="128"/>
      <c r="K153" s="129"/>
      <c r="L153" s="130">
        <v>50</v>
      </c>
      <c r="M153" s="130">
        <v>50</v>
      </c>
      <c r="N153" s="184">
        <v>0</v>
      </c>
      <c r="O153" s="130">
        <v>0</v>
      </c>
      <c r="P153" s="130"/>
      <c r="Q153" s="130">
        <v>0</v>
      </c>
      <c r="R153" s="130">
        <v>0</v>
      </c>
      <c r="S153" s="130"/>
      <c r="T153" s="130"/>
      <c r="U153" s="130"/>
      <c r="V153" s="130">
        <v>144</v>
      </c>
      <c r="W153" s="130"/>
      <c r="X153" s="41">
        <f t="shared" si="22"/>
        <v>144</v>
      </c>
    </row>
    <row r="154" spans="1:24" x14ac:dyDescent="0.25">
      <c r="A154" s="123" t="s">
        <v>153</v>
      </c>
      <c r="B154" s="123"/>
      <c r="C154" s="124" t="s">
        <v>2</v>
      </c>
      <c r="D154" s="124" t="s">
        <v>27</v>
      </c>
      <c r="E154" s="125">
        <v>2310</v>
      </c>
      <c r="F154" s="126"/>
      <c r="G154" s="127"/>
      <c r="H154" s="128"/>
      <c r="I154" s="128"/>
      <c r="J154" s="128"/>
      <c r="K154" s="129"/>
      <c r="L154" s="130"/>
      <c r="M154" s="130">
        <v>550</v>
      </c>
      <c r="N154" s="184"/>
      <c r="O154" s="130"/>
      <c r="P154" s="130"/>
      <c r="Q154" s="130"/>
      <c r="R154" s="130"/>
      <c r="S154" s="130"/>
      <c r="T154" s="130"/>
      <c r="U154" s="130">
        <v>3</v>
      </c>
      <c r="V154" s="130"/>
      <c r="W154" s="130">
        <v>3</v>
      </c>
      <c r="X154" s="41">
        <f t="shared" si="22"/>
        <v>6</v>
      </c>
    </row>
    <row r="155" spans="1:24" x14ac:dyDescent="0.25">
      <c r="A155" s="123" t="s">
        <v>234</v>
      </c>
      <c r="B155" s="123"/>
      <c r="C155" s="124" t="s">
        <v>0</v>
      </c>
      <c r="D155" s="124" t="s">
        <v>21</v>
      </c>
      <c r="E155" s="125">
        <v>445</v>
      </c>
      <c r="F155" s="126"/>
      <c r="G155" s="127"/>
      <c r="H155" s="128"/>
      <c r="I155" s="128"/>
      <c r="J155" s="128"/>
      <c r="K155" s="129"/>
      <c r="L155" s="130"/>
      <c r="M155" s="130">
        <v>50</v>
      </c>
      <c r="N155" s="184"/>
      <c r="O155" s="130"/>
      <c r="P155" s="130"/>
      <c r="Q155" s="130"/>
      <c r="R155" s="130"/>
      <c r="S155" s="130"/>
      <c r="T155" s="130"/>
      <c r="U155" s="130"/>
      <c r="V155" s="130"/>
      <c r="W155" s="130"/>
      <c r="X155" s="41">
        <f t="shared" si="22"/>
        <v>0</v>
      </c>
    </row>
    <row r="156" spans="1:24" x14ac:dyDescent="0.25">
      <c r="A156" s="43" t="s">
        <v>202</v>
      </c>
      <c r="B156" s="50" t="s">
        <v>66</v>
      </c>
      <c r="C156" s="44" t="s">
        <v>2</v>
      </c>
      <c r="D156" s="44" t="s">
        <v>27</v>
      </c>
      <c r="E156" s="45">
        <v>4325</v>
      </c>
      <c r="F156" s="46">
        <v>343</v>
      </c>
      <c r="G156" s="47">
        <v>143</v>
      </c>
      <c r="H156" s="48">
        <v>200</v>
      </c>
      <c r="I156" s="48">
        <v>100</v>
      </c>
      <c r="J156" s="48">
        <v>1268</v>
      </c>
      <c r="K156" s="40">
        <v>728</v>
      </c>
      <c r="L156" s="41">
        <v>1180</v>
      </c>
      <c r="M156" s="41">
        <v>1180</v>
      </c>
      <c r="N156" s="184">
        <v>106</v>
      </c>
      <c r="O156" s="41">
        <v>0</v>
      </c>
      <c r="P156" s="41">
        <v>51</v>
      </c>
      <c r="Q156" s="41">
        <v>57</v>
      </c>
      <c r="R156" s="41">
        <v>90</v>
      </c>
      <c r="S156" s="41"/>
      <c r="T156" s="41"/>
      <c r="U156" s="41">
        <v>119</v>
      </c>
      <c r="V156" s="41">
        <v>85</v>
      </c>
      <c r="W156" s="41"/>
      <c r="X156" s="41">
        <f t="shared" si="22"/>
        <v>508</v>
      </c>
    </row>
    <row r="157" spans="1:24" x14ac:dyDescent="0.25">
      <c r="A157" s="43" t="s">
        <v>154</v>
      </c>
      <c r="B157" s="50" t="s">
        <v>66</v>
      </c>
      <c r="C157" s="44" t="s">
        <v>1</v>
      </c>
      <c r="D157" s="44" t="s">
        <v>27</v>
      </c>
      <c r="E157" s="45">
        <v>1454</v>
      </c>
      <c r="F157" s="46">
        <v>372</v>
      </c>
      <c r="G157" s="47">
        <v>72</v>
      </c>
      <c r="H157" s="48">
        <v>200</v>
      </c>
      <c r="I157" s="48">
        <v>200</v>
      </c>
      <c r="J157" s="48">
        <v>300</v>
      </c>
      <c r="K157" s="40">
        <v>200</v>
      </c>
      <c r="L157" s="41">
        <v>450</v>
      </c>
      <c r="M157" s="41">
        <v>450</v>
      </c>
      <c r="N157" s="184">
        <v>0</v>
      </c>
      <c r="O157" s="41">
        <v>0</v>
      </c>
      <c r="P157" s="41"/>
      <c r="Q157" s="41">
        <v>0</v>
      </c>
      <c r="R157" s="41">
        <v>0</v>
      </c>
      <c r="S157" s="41"/>
      <c r="T157" s="41"/>
      <c r="U157" s="41"/>
      <c r="V157" s="41"/>
      <c r="W157" s="41"/>
      <c r="X157" s="41">
        <f t="shared" si="22"/>
        <v>0</v>
      </c>
    </row>
    <row r="158" spans="1:24" x14ac:dyDescent="0.25">
      <c r="A158" s="43" t="s">
        <v>155</v>
      </c>
      <c r="B158" s="50"/>
      <c r="C158" s="44" t="s">
        <v>1</v>
      </c>
      <c r="D158" s="44" t="s">
        <v>27</v>
      </c>
      <c r="E158" s="45">
        <v>1950</v>
      </c>
      <c r="F158" s="46"/>
      <c r="G158" s="47"/>
      <c r="H158" s="48"/>
      <c r="I158" s="48">
        <v>0</v>
      </c>
      <c r="J158" s="48">
        <v>0</v>
      </c>
      <c r="K158" s="40">
        <v>100</v>
      </c>
      <c r="L158" s="41">
        <v>250</v>
      </c>
      <c r="M158" s="41">
        <v>200</v>
      </c>
      <c r="N158" s="184">
        <v>73</v>
      </c>
      <c r="O158" s="41">
        <v>0</v>
      </c>
      <c r="P158" s="41"/>
      <c r="Q158" s="41">
        <v>20</v>
      </c>
      <c r="R158" s="41">
        <v>24</v>
      </c>
      <c r="S158" s="41"/>
      <c r="T158" s="41">
        <v>96</v>
      </c>
      <c r="U158" s="41"/>
      <c r="V158" s="41">
        <v>3</v>
      </c>
      <c r="W158" s="41">
        <v>30</v>
      </c>
      <c r="X158" s="41">
        <f t="shared" si="22"/>
        <v>246</v>
      </c>
    </row>
    <row r="159" spans="1:24" x14ac:dyDescent="0.25">
      <c r="A159" s="43" t="s">
        <v>155</v>
      </c>
      <c r="B159" s="50"/>
      <c r="C159" s="44" t="s">
        <v>1</v>
      </c>
      <c r="D159" s="44" t="s">
        <v>21</v>
      </c>
      <c r="E159" s="45">
        <v>76</v>
      </c>
      <c r="F159" s="46"/>
      <c r="G159" s="47"/>
      <c r="H159" s="48"/>
      <c r="I159" s="48"/>
      <c r="J159" s="48"/>
      <c r="K159" s="40"/>
      <c r="L159" s="41"/>
      <c r="M159" s="41">
        <v>50</v>
      </c>
      <c r="N159" s="184"/>
      <c r="O159" s="41"/>
      <c r="P159" s="41"/>
      <c r="Q159" s="41"/>
      <c r="R159" s="41"/>
      <c r="S159" s="41"/>
      <c r="T159" s="41"/>
      <c r="U159" s="41"/>
      <c r="V159" s="41"/>
      <c r="W159" s="41">
        <v>4</v>
      </c>
      <c r="X159" s="41">
        <f t="shared" si="22"/>
        <v>4</v>
      </c>
    </row>
    <row r="160" spans="1:24" x14ac:dyDescent="0.25">
      <c r="A160" s="26" t="s">
        <v>156</v>
      </c>
      <c r="B160" s="29"/>
      <c r="C160" s="27" t="s">
        <v>2</v>
      </c>
      <c r="D160" s="27" t="s">
        <v>27</v>
      </c>
      <c r="E160" s="28">
        <v>1030</v>
      </c>
      <c r="F160" s="34">
        <v>51</v>
      </c>
      <c r="G160" s="30">
        <v>51</v>
      </c>
      <c r="H160" s="39">
        <v>154</v>
      </c>
      <c r="I160" s="39">
        <v>50</v>
      </c>
      <c r="J160" s="39">
        <v>100</v>
      </c>
      <c r="K160" s="40">
        <v>50</v>
      </c>
      <c r="L160" s="41">
        <v>550</v>
      </c>
      <c r="M160" s="41">
        <v>550</v>
      </c>
      <c r="N160" s="184">
        <v>0</v>
      </c>
      <c r="O160" s="41">
        <v>72</v>
      </c>
      <c r="P160" s="41">
        <v>1</v>
      </c>
      <c r="Q160" s="41">
        <v>0</v>
      </c>
      <c r="R160" s="41">
        <v>0</v>
      </c>
      <c r="S160" s="41"/>
      <c r="T160" s="41"/>
      <c r="U160" s="41"/>
      <c r="V160" s="41"/>
      <c r="W160" s="41">
        <v>1</v>
      </c>
      <c r="X160" s="41">
        <f t="shared" si="22"/>
        <v>74</v>
      </c>
    </row>
    <row r="161" spans="1:24" x14ac:dyDescent="0.25">
      <c r="A161" s="26" t="s">
        <v>156</v>
      </c>
      <c r="B161" s="29"/>
      <c r="C161" s="27" t="s">
        <v>2</v>
      </c>
      <c r="D161" s="27" t="s">
        <v>27</v>
      </c>
      <c r="E161" s="28">
        <v>3554</v>
      </c>
      <c r="F161" s="34">
        <v>0</v>
      </c>
      <c r="G161" s="30">
        <v>50</v>
      </c>
      <c r="H161" s="39">
        <v>250</v>
      </c>
      <c r="I161" s="39">
        <v>250</v>
      </c>
      <c r="J161" s="39">
        <v>450</v>
      </c>
      <c r="K161" s="40">
        <v>100</v>
      </c>
      <c r="L161" s="41">
        <v>550</v>
      </c>
      <c r="M161" s="41">
        <v>550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/>
      <c r="V161" s="41"/>
      <c r="W161" s="41"/>
      <c r="X161" s="41">
        <f t="shared" si="22"/>
        <v>0</v>
      </c>
    </row>
    <row r="162" spans="1:24" x14ac:dyDescent="0.25">
      <c r="A162" s="26" t="s">
        <v>156</v>
      </c>
      <c r="B162" s="29"/>
      <c r="C162" s="27" t="s">
        <v>2</v>
      </c>
      <c r="D162" s="27" t="s">
        <v>21</v>
      </c>
      <c r="E162" s="28">
        <v>1244.047</v>
      </c>
      <c r="F162" s="29">
        <v>0</v>
      </c>
      <c r="G162" s="31">
        <v>0</v>
      </c>
      <c r="H162" s="39">
        <v>400</v>
      </c>
      <c r="I162" s="39">
        <v>400</v>
      </c>
      <c r="J162" s="39">
        <v>235</v>
      </c>
      <c r="K162" s="32">
        <v>175</v>
      </c>
      <c r="L162" s="41">
        <v>175</v>
      </c>
      <c r="M162" s="41">
        <v>175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/>
      <c r="V162" s="41"/>
      <c r="W162" s="41"/>
      <c r="X162" s="41">
        <f t="shared" si="22"/>
        <v>0</v>
      </c>
    </row>
    <row r="163" spans="1:24" x14ac:dyDescent="0.25">
      <c r="A163" s="43" t="s">
        <v>203</v>
      </c>
      <c r="B163" s="50" t="s">
        <v>66</v>
      </c>
      <c r="C163" s="44" t="s">
        <v>2</v>
      </c>
      <c r="D163" s="44" t="s">
        <v>27</v>
      </c>
      <c r="E163" s="45">
        <v>5484</v>
      </c>
      <c r="F163" s="46">
        <v>444</v>
      </c>
      <c r="G163" s="47">
        <v>144</v>
      </c>
      <c r="H163" s="90">
        <v>200</v>
      </c>
      <c r="I163" s="90">
        <v>100</v>
      </c>
      <c r="J163" s="90">
        <v>500</v>
      </c>
      <c r="K163" s="40">
        <v>250</v>
      </c>
      <c r="L163" s="41">
        <v>900</v>
      </c>
      <c r="M163" s="41">
        <v>900</v>
      </c>
      <c r="N163" s="184">
        <v>0</v>
      </c>
      <c r="O163" s="41">
        <v>0</v>
      </c>
      <c r="P163" s="41"/>
      <c r="Q163" s="41">
        <v>0</v>
      </c>
      <c r="R163" s="41">
        <v>0</v>
      </c>
      <c r="S163" s="41"/>
      <c r="T163" s="41"/>
      <c r="U163" s="41"/>
      <c r="V163" s="41"/>
      <c r="W163" s="41"/>
      <c r="X163" s="41">
        <f t="shared" si="22"/>
        <v>0</v>
      </c>
    </row>
    <row r="164" spans="1:24" x14ac:dyDescent="0.25">
      <c r="A164" s="43" t="s">
        <v>201</v>
      </c>
      <c r="B164" s="50" t="s">
        <v>66</v>
      </c>
      <c r="C164" s="44" t="s">
        <v>2</v>
      </c>
      <c r="D164" s="44" t="s">
        <v>27</v>
      </c>
      <c r="E164" s="45">
        <v>738</v>
      </c>
      <c r="F164" s="46">
        <v>50</v>
      </c>
      <c r="G164" s="47">
        <v>50</v>
      </c>
      <c r="H164" s="90">
        <v>151</v>
      </c>
      <c r="I164" s="90">
        <v>151</v>
      </c>
      <c r="J164" s="90">
        <v>200</v>
      </c>
      <c r="K164" s="40">
        <v>100</v>
      </c>
      <c r="L164" s="41">
        <v>508</v>
      </c>
      <c r="M164" s="41">
        <v>508</v>
      </c>
      <c r="N164" s="184">
        <v>4</v>
      </c>
      <c r="O164" s="41">
        <v>6</v>
      </c>
      <c r="P164" s="41"/>
      <c r="Q164" s="41">
        <v>0</v>
      </c>
      <c r="R164" s="41">
        <v>8</v>
      </c>
      <c r="S164" s="41"/>
      <c r="T164" s="41">
        <v>15</v>
      </c>
      <c r="U164" s="41">
        <v>11</v>
      </c>
      <c r="V164" s="41">
        <v>4</v>
      </c>
      <c r="W164" s="41">
        <v>21</v>
      </c>
      <c r="X164" s="41">
        <f t="shared" si="22"/>
        <v>69</v>
      </c>
    </row>
    <row r="165" spans="1:24" x14ac:dyDescent="0.25">
      <c r="A165" s="43" t="s">
        <v>157</v>
      </c>
      <c r="B165" s="44"/>
      <c r="C165" s="44" t="s">
        <v>2</v>
      </c>
      <c r="D165" s="44" t="s">
        <v>21</v>
      </c>
      <c r="E165" s="45">
        <v>65</v>
      </c>
      <c r="F165" s="45">
        <v>0</v>
      </c>
      <c r="G165" s="131">
        <v>0</v>
      </c>
      <c r="H165" s="90">
        <v>65</v>
      </c>
      <c r="I165" s="90">
        <v>65</v>
      </c>
      <c r="J165" s="90"/>
      <c r="K165" s="32"/>
      <c r="L165" s="41">
        <v>65</v>
      </c>
      <c r="M165" s="41">
        <v>65</v>
      </c>
      <c r="N165" s="184">
        <v>0</v>
      </c>
      <c r="O165" s="41">
        <v>0</v>
      </c>
      <c r="P165" s="41"/>
      <c r="Q165" s="41">
        <v>0</v>
      </c>
      <c r="R165" s="41">
        <v>0</v>
      </c>
      <c r="S165" s="41"/>
      <c r="T165" s="41"/>
      <c r="U165" s="41"/>
      <c r="V165" s="41"/>
      <c r="W165" s="41"/>
      <c r="X165" s="41">
        <f t="shared" si="22"/>
        <v>0</v>
      </c>
    </row>
    <row r="166" spans="1:24" s="4" customFormat="1" x14ac:dyDescent="0.25">
      <c r="A166" s="26" t="s">
        <v>158</v>
      </c>
      <c r="B166" s="27"/>
      <c r="C166" s="27" t="s">
        <v>24</v>
      </c>
      <c r="D166" s="27" t="s">
        <v>21</v>
      </c>
      <c r="E166" s="28">
        <v>215</v>
      </c>
      <c r="F166" s="28">
        <v>0</v>
      </c>
      <c r="G166" s="132">
        <v>0</v>
      </c>
      <c r="H166" s="114">
        <v>0</v>
      </c>
      <c r="I166" s="114">
        <v>215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33"/>
      <c r="V166" s="33"/>
      <c r="W166" s="33"/>
      <c r="X166" s="41">
        <f t="shared" si="22"/>
        <v>0</v>
      </c>
    </row>
    <row r="167" spans="1:24" s="4" customFormat="1" x14ac:dyDescent="0.25">
      <c r="A167" s="26" t="s">
        <v>159</v>
      </c>
      <c r="B167" s="27"/>
      <c r="C167" s="27" t="s">
        <v>24</v>
      </c>
      <c r="D167" s="27" t="s">
        <v>21</v>
      </c>
      <c r="E167" s="28">
        <v>226</v>
      </c>
      <c r="F167" s="28">
        <v>0</v>
      </c>
      <c r="G167" s="132">
        <v>0</v>
      </c>
      <c r="H167" s="114">
        <v>0</v>
      </c>
      <c r="I167" s="114">
        <v>226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33"/>
      <c r="V167" s="33"/>
      <c r="W167" s="33"/>
      <c r="X167" s="41">
        <f t="shared" si="22"/>
        <v>0</v>
      </c>
    </row>
    <row r="168" spans="1:24" s="4" customFormat="1" x14ac:dyDescent="0.25">
      <c r="A168" s="26" t="s">
        <v>160</v>
      </c>
      <c r="B168" s="27"/>
      <c r="C168" s="27" t="s">
        <v>24</v>
      </c>
      <c r="D168" s="27" t="s">
        <v>21</v>
      </c>
      <c r="E168" s="28">
        <v>60</v>
      </c>
      <c r="F168" s="28">
        <v>0</v>
      </c>
      <c r="G168" s="132">
        <v>0</v>
      </c>
      <c r="H168" s="114">
        <v>0</v>
      </c>
      <c r="I168" s="114">
        <v>60</v>
      </c>
      <c r="J168" s="114"/>
      <c r="K168" s="32"/>
      <c r="L168" s="33"/>
      <c r="M168" s="33"/>
      <c r="N168" s="184">
        <v>0</v>
      </c>
      <c r="O168" s="33">
        <v>0</v>
      </c>
      <c r="P168" s="33"/>
      <c r="Q168" s="33">
        <v>0</v>
      </c>
      <c r="R168" s="33">
        <v>0</v>
      </c>
      <c r="S168" s="33"/>
      <c r="T168" s="33"/>
      <c r="U168" s="33"/>
      <c r="V168" s="33"/>
      <c r="W168" s="33"/>
      <c r="X168" s="41">
        <f t="shared" si="22"/>
        <v>0</v>
      </c>
    </row>
    <row r="169" spans="1:24" x14ac:dyDescent="0.25">
      <c r="A169" s="26" t="s">
        <v>161</v>
      </c>
      <c r="B169" s="49"/>
      <c r="C169" s="27" t="s">
        <v>2</v>
      </c>
      <c r="D169" s="27" t="s">
        <v>27</v>
      </c>
      <c r="E169" s="28">
        <v>807</v>
      </c>
      <c r="F169" s="34">
        <v>150</v>
      </c>
      <c r="G169" s="30">
        <v>50</v>
      </c>
      <c r="H169" s="39">
        <v>100</v>
      </c>
      <c r="I169" s="39">
        <v>100</v>
      </c>
      <c r="J169" s="39">
        <v>200</v>
      </c>
      <c r="K169" s="40">
        <v>200</v>
      </c>
      <c r="L169" s="41">
        <v>288</v>
      </c>
      <c r="M169" s="41">
        <v>288</v>
      </c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>
        <v>132</v>
      </c>
      <c r="V169" s="41"/>
      <c r="W169" s="41"/>
      <c r="X169" s="41">
        <f t="shared" si="22"/>
        <v>132</v>
      </c>
    </row>
    <row r="170" spans="1:24" x14ac:dyDescent="0.25">
      <c r="A170" s="26" t="s">
        <v>162</v>
      </c>
      <c r="B170" s="26"/>
      <c r="C170" s="27" t="s">
        <v>163</v>
      </c>
      <c r="D170" s="27" t="s">
        <v>21</v>
      </c>
      <c r="E170" s="28">
        <v>622</v>
      </c>
      <c r="F170" s="29">
        <v>100</v>
      </c>
      <c r="G170" s="29">
        <v>100</v>
      </c>
      <c r="H170" s="39">
        <v>100</v>
      </c>
      <c r="I170" s="39">
        <v>100</v>
      </c>
      <c r="J170" s="39"/>
      <c r="K170" s="32"/>
      <c r="L170" s="41"/>
      <c r="M170" s="41"/>
      <c r="N170" s="184">
        <v>0</v>
      </c>
      <c r="O170" s="41">
        <v>0</v>
      </c>
      <c r="P170" s="41"/>
      <c r="Q170" s="41">
        <v>0</v>
      </c>
      <c r="R170" s="41">
        <v>0</v>
      </c>
      <c r="S170" s="41"/>
      <c r="T170" s="41"/>
      <c r="U170" s="41"/>
      <c r="V170" s="41"/>
      <c r="W170" s="41"/>
      <c r="X170" s="41">
        <f t="shared" si="22"/>
        <v>0</v>
      </c>
    </row>
    <row r="171" spans="1:24" x14ac:dyDescent="0.25">
      <c r="A171" s="26" t="s">
        <v>164</v>
      </c>
      <c r="B171" s="26"/>
      <c r="C171" s="27" t="s">
        <v>142</v>
      </c>
      <c r="D171" s="27" t="s">
        <v>21</v>
      </c>
      <c r="E171" s="28">
        <v>2451</v>
      </c>
      <c r="F171" s="29">
        <v>100</v>
      </c>
      <c r="G171" s="29">
        <v>100</v>
      </c>
      <c r="H171" s="39">
        <v>100</v>
      </c>
      <c r="I171" s="39">
        <v>100</v>
      </c>
      <c r="J171" s="39">
        <v>100</v>
      </c>
      <c r="K171" s="32">
        <v>100</v>
      </c>
      <c r="L171" s="41">
        <v>100</v>
      </c>
      <c r="M171" s="41">
        <v>10</v>
      </c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/>
      <c r="V171" s="41"/>
      <c r="W171" s="41"/>
      <c r="X171" s="41">
        <f t="shared" si="22"/>
        <v>0</v>
      </c>
    </row>
    <row r="172" spans="1:24" x14ac:dyDescent="0.25">
      <c r="A172" s="65" t="s">
        <v>165</v>
      </c>
      <c r="B172" s="65"/>
      <c r="C172" s="44" t="s">
        <v>54</v>
      </c>
      <c r="D172" s="44" t="s">
        <v>21</v>
      </c>
      <c r="E172" s="45">
        <v>390</v>
      </c>
      <c r="F172" s="50">
        <v>0</v>
      </c>
      <c r="G172" s="50">
        <v>0</v>
      </c>
      <c r="H172" s="48">
        <v>390</v>
      </c>
      <c r="I172" s="48">
        <v>390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/>
      <c r="V172" s="41"/>
      <c r="W172" s="41"/>
      <c r="X172" s="41">
        <f t="shared" si="22"/>
        <v>0</v>
      </c>
    </row>
    <row r="173" spans="1:24" x14ac:dyDescent="0.25">
      <c r="A173" s="133" t="s">
        <v>166</v>
      </c>
      <c r="B173" s="44"/>
      <c r="C173" s="44" t="s">
        <v>54</v>
      </c>
      <c r="D173" s="44" t="s">
        <v>21</v>
      </c>
      <c r="E173" s="45">
        <v>172</v>
      </c>
      <c r="F173" s="50">
        <v>0</v>
      </c>
      <c r="G173" s="50">
        <v>0</v>
      </c>
      <c r="H173" s="48">
        <v>172</v>
      </c>
      <c r="I173" s="48">
        <v>172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/>
      <c r="V173" s="41"/>
      <c r="W173" s="41"/>
      <c r="X173" s="41">
        <f t="shared" si="22"/>
        <v>0</v>
      </c>
    </row>
    <row r="174" spans="1:24" x14ac:dyDescent="0.25">
      <c r="A174" s="133" t="s">
        <v>167</v>
      </c>
      <c r="B174" s="65"/>
      <c r="C174" s="44" t="s">
        <v>54</v>
      </c>
      <c r="D174" s="44" t="s">
        <v>21</v>
      </c>
      <c r="E174" s="45">
        <v>47</v>
      </c>
      <c r="F174" s="50">
        <v>0</v>
      </c>
      <c r="G174" s="50">
        <v>0</v>
      </c>
      <c r="H174" s="48">
        <v>47</v>
      </c>
      <c r="I174" s="48">
        <v>47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/>
      <c r="V174" s="41"/>
      <c r="W174" s="41"/>
      <c r="X174" s="41">
        <f t="shared" si="22"/>
        <v>0</v>
      </c>
    </row>
    <row r="175" spans="1:24" x14ac:dyDescent="0.25">
      <c r="A175" s="133" t="s">
        <v>168</v>
      </c>
      <c r="B175" s="65"/>
      <c r="C175" s="44" t="s">
        <v>169</v>
      </c>
      <c r="D175" s="44" t="s">
        <v>21</v>
      </c>
      <c r="E175" s="45">
        <v>71</v>
      </c>
      <c r="F175" s="50">
        <v>0</v>
      </c>
      <c r="G175" s="50">
        <v>0</v>
      </c>
      <c r="H175" s="48">
        <v>0</v>
      </c>
      <c r="I175" s="48">
        <v>117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/>
      <c r="V175" s="41"/>
      <c r="W175" s="41"/>
      <c r="X175" s="41">
        <f t="shared" si="22"/>
        <v>0</v>
      </c>
    </row>
    <row r="176" spans="1:24" x14ac:dyDescent="0.25">
      <c r="A176" s="133" t="s">
        <v>170</v>
      </c>
      <c r="B176" s="65"/>
      <c r="C176" s="44" t="s">
        <v>169</v>
      </c>
      <c r="D176" s="44" t="s">
        <v>21</v>
      </c>
      <c r="E176" s="45">
        <v>100</v>
      </c>
      <c r="F176" s="50">
        <v>0</v>
      </c>
      <c r="G176" s="50">
        <v>0</v>
      </c>
      <c r="H176" s="48">
        <v>0</v>
      </c>
      <c r="I176" s="48">
        <v>24</v>
      </c>
      <c r="J176" s="48"/>
      <c r="K176" s="32"/>
      <c r="L176" s="41"/>
      <c r="M176" s="41"/>
      <c r="N176" s="184">
        <v>0</v>
      </c>
      <c r="O176" s="41">
        <v>0</v>
      </c>
      <c r="P176" s="41"/>
      <c r="Q176" s="41">
        <v>0</v>
      </c>
      <c r="R176" s="41">
        <v>0</v>
      </c>
      <c r="S176" s="41"/>
      <c r="T176" s="41"/>
      <c r="U176" s="41"/>
      <c r="V176" s="41"/>
      <c r="W176" s="41"/>
      <c r="X176" s="41">
        <f t="shared" si="22"/>
        <v>0</v>
      </c>
    </row>
    <row r="177" spans="1:24" s="100" customFormat="1" x14ac:dyDescent="0.25">
      <c r="A177" s="134" t="s">
        <v>171</v>
      </c>
      <c r="B177" s="94" t="s">
        <v>172</v>
      </c>
      <c r="C177" s="94" t="s">
        <v>173</v>
      </c>
      <c r="D177" s="94" t="s">
        <v>21</v>
      </c>
      <c r="E177" s="94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135"/>
      <c r="V177" s="135"/>
      <c r="W177" s="135"/>
      <c r="X177" s="41">
        <f t="shared" si="22"/>
        <v>0</v>
      </c>
    </row>
    <row r="178" spans="1:24" s="100" customFormat="1" x14ac:dyDescent="0.25">
      <c r="A178" s="134" t="s">
        <v>174</v>
      </c>
      <c r="B178" s="94" t="s">
        <v>172</v>
      </c>
      <c r="C178" s="94" t="s">
        <v>173</v>
      </c>
      <c r="D178" s="94" t="s">
        <v>21</v>
      </c>
      <c r="E178" s="95">
        <v>355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135"/>
      <c r="V178" s="135"/>
      <c r="W178" s="135"/>
      <c r="X178" s="41">
        <f t="shared" si="22"/>
        <v>0</v>
      </c>
    </row>
    <row r="179" spans="1:24" s="100" customFormat="1" x14ac:dyDescent="0.25">
      <c r="A179" s="134" t="s">
        <v>175</v>
      </c>
      <c r="B179" s="94" t="s">
        <v>172</v>
      </c>
      <c r="C179" s="94" t="s">
        <v>173</v>
      </c>
      <c r="D179" s="94" t="s">
        <v>21</v>
      </c>
      <c r="E179" s="95">
        <v>178</v>
      </c>
      <c r="F179" s="29">
        <v>0</v>
      </c>
      <c r="G179" s="29">
        <v>0</v>
      </c>
      <c r="H179" s="29">
        <v>0</v>
      </c>
      <c r="I179" s="96">
        <v>0</v>
      </c>
      <c r="J179" s="96"/>
      <c r="K179" s="97"/>
      <c r="L179" s="135"/>
      <c r="M179" s="135"/>
      <c r="N179" s="184">
        <v>0</v>
      </c>
      <c r="O179" s="135">
        <v>0</v>
      </c>
      <c r="P179" s="135"/>
      <c r="Q179" s="135">
        <v>0</v>
      </c>
      <c r="R179" s="135">
        <v>0</v>
      </c>
      <c r="S179" s="135"/>
      <c r="T179" s="135"/>
      <c r="U179" s="135"/>
      <c r="V179" s="135"/>
      <c r="W179" s="135"/>
      <c r="X179" s="41">
        <f t="shared" si="22"/>
        <v>0</v>
      </c>
    </row>
    <row r="180" spans="1:24" x14ac:dyDescent="0.25">
      <c r="A180" s="65" t="s">
        <v>176</v>
      </c>
      <c r="B180" s="44"/>
      <c r="C180" s="44" t="s">
        <v>169</v>
      </c>
      <c r="D180" s="44" t="s">
        <v>21</v>
      </c>
      <c r="E180" s="45">
        <v>184</v>
      </c>
      <c r="F180" s="50">
        <v>0</v>
      </c>
      <c r="G180" s="50">
        <v>0</v>
      </c>
      <c r="H180" s="48">
        <v>0</v>
      </c>
      <c r="I180" s="48">
        <v>113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/>
      <c r="V180" s="41"/>
      <c r="W180" s="41"/>
      <c r="X180" s="41">
        <f t="shared" si="22"/>
        <v>0</v>
      </c>
    </row>
    <row r="181" spans="1:24" x14ac:dyDescent="0.25">
      <c r="A181" s="65" t="s">
        <v>177</v>
      </c>
      <c r="B181" s="44"/>
      <c r="C181" s="44" t="s">
        <v>169</v>
      </c>
      <c r="D181" s="44" t="s">
        <v>21</v>
      </c>
      <c r="E181" s="45">
        <v>81</v>
      </c>
      <c r="F181" s="50">
        <v>0</v>
      </c>
      <c r="G181" s="50">
        <v>0</v>
      </c>
      <c r="H181" s="48">
        <v>0</v>
      </c>
      <c r="I181" s="48">
        <v>17</v>
      </c>
      <c r="J181" s="48"/>
      <c r="K181" s="32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/>
      <c r="V181" s="41"/>
      <c r="W181" s="41"/>
      <c r="X181" s="41">
        <f t="shared" si="22"/>
        <v>0</v>
      </c>
    </row>
    <row r="182" spans="1:24" x14ac:dyDescent="0.25">
      <c r="A182" s="65" t="s">
        <v>178</v>
      </c>
      <c r="B182" s="44" t="s">
        <v>172</v>
      </c>
      <c r="C182" s="44" t="s">
        <v>169</v>
      </c>
      <c r="D182" s="44" t="s">
        <v>21</v>
      </c>
      <c r="E182" s="45">
        <v>180</v>
      </c>
      <c r="F182" s="50">
        <v>0</v>
      </c>
      <c r="G182" s="50">
        <v>0</v>
      </c>
      <c r="H182" s="48">
        <v>0</v>
      </c>
      <c r="I182" s="48">
        <v>164</v>
      </c>
      <c r="J182" s="48"/>
      <c r="K182" s="40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/>
      <c r="V182" s="41"/>
      <c r="W182" s="41"/>
      <c r="X182" s="41">
        <f t="shared" si="22"/>
        <v>0</v>
      </c>
    </row>
    <row r="183" spans="1:24" x14ac:dyDescent="0.25">
      <c r="A183" s="65" t="s">
        <v>179</v>
      </c>
      <c r="B183" s="44"/>
      <c r="C183" s="44" t="s">
        <v>169</v>
      </c>
      <c r="D183" s="44" t="s">
        <v>21</v>
      </c>
      <c r="E183" s="45">
        <v>309</v>
      </c>
      <c r="F183" s="50">
        <v>0</v>
      </c>
      <c r="G183" s="50">
        <v>0</v>
      </c>
      <c r="H183" s="48">
        <v>0</v>
      </c>
      <c r="I183" s="48">
        <v>250</v>
      </c>
      <c r="J183" s="48"/>
      <c r="K183" s="32"/>
      <c r="L183" s="41"/>
      <c r="M183" s="41"/>
      <c r="N183" s="184">
        <v>0</v>
      </c>
      <c r="O183" s="41">
        <v>0</v>
      </c>
      <c r="P183" s="41"/>
      <c r="Q183" s="41">
        <v>0</v>
      </c>
      <c r="R183" s="41">
        <v>0</v>
      </c>
      <c r="S183" s="41"/>
      <c r="T183" s="41"/>
      <c r="U183" s="41"/>
      <c r="V183" s="41"/>
      <c r="W183" s="41"/>
      <c r="X183" s="41">
        <f t="shared" si="22"/>
        <v>0</v>
      </c>
    </row>
    <row r="184" spans="1:24" s="100" customFormat="1" x14ac:dyDescent="0.25">
      <c r="A184" s="134" t="s">
        <v>180</v>
      </c>
      <c r="B184" s="94" t="s">
        <v>172</v>
      </c>
      <c r="C184" s="94" t="s">
        <v>169</v>
      </c>
      <c r="D184" s="94" t="s">
        <v>21</v>
      </c>
      <c r="E184" s="95">
        <v>28</v>
      </c>
      <c r="F184" s="50">
        <v>0</v>
      </c>
      <c r="G184" s="50">
        <v>0</v>
      </c>
      <c r="H184" s="48">
        <v>0</v>
      </c>
      <c r="I184" s="136">
        <v>0</v>
      </c>
      <c r="J184" s="136"/>
      <c r="K184" s="97"/>
      <c r="L184" s="135"/>
      <c r="M184" s="135"/>
      <c r="N184" s="184">
        <v>0</v>
      </c>
      <c r="O184" s="135">
        <v>0</v>
      </c>
      <c r="P184" s="135"/>
      <c r="Q184" s="135">
        <v>0</v>
      </c>
      <c r="R184" s="135">
        <v>0</v>
      </c>
      <c r="S184" s="135"/>
      <c r="T184" s="135"/>
      <c r="U184" s="135"/>
      <c r="V184" s="135"/>
      <c r="W184" s="135"/>
      <c r="X184" s="41">
        <f t="shared" si="22"/>
        <v>0</v>
      </c>
    </row>
    <row r="185" spans="1:24" ht="15.75" thickBot="1" x14ac:dyDescent="0.3">
      <c r="A185" s="59" t="s">
        <v>17</v>
      </c>
      <c r="B185" s="59" t="s">
        <v>17</v>
      </c>
      <c r="C185" s="60" t="s">
        <v>17</v>
      </c>
      <c r="D185" s="60" t="s">
        <v>17</v>
      </c>
      <c r="E185" s="60" t="s">
        <v>17</v>
      </c>
      <c r="F185" s="61" t="s">
        <v>17</v>
      </c>
      <c r="G185" s="77" t="s">
        <v>17</v>
      </c>
      <c r="K185" s="24"/>
    </row>
    <row r="186" spans="1:24" ht="15.75" thickBot="1" x14ac:dyDescent="0.3">
      <c r="A186" s="137" t="s">
        <v>181</v>
      </c>
      <c r="B186" s="138"/>
      <c r="C186" s="63"/>
      <c r="D186" s="64"/>
      <c r="E186" s="21">
        <f t="shared" ref="E186:X186" si="23">SUM(E188:E208)</f>
        <v>25696.024999999998</v>
      </c>
      <c r="F186" s="21">
        <f t="shared" si="23"/>
        <v>2774</v>
      </c>
      <c r="G186" s="21">
        <f t="shared" si="23"/>
        <v>2665</v>
      </c>
      <c r="H186" s="21">
        <f t="shared" si="23"/>
        <v>3467</v>
      </c>
      <c r="I186" s="21">
        <f t="shared" si="23"/>
        <v>3531</v>
      </c>
      <c r="J186" s="21">
        <f t="shared" si="23"/>
        <v>1889</v>
      </c>
      <c r="K186" s="21">
        <f t="shared" si="23"/>
        <v>1298</v>
      </c>
      <c r="L186" s="21">
        <f t="shared" si="23"/>
        <v>2297</v>
      </c>
      <c r="M186" s="21">
        <f t="shared" si="23"/>
        <v>2297</v>
      </c>
      <c r="N186" s="183">
        <f t="shared" si="23"/>
        <v>40</v>
      </c>
      <c r="O186" s="21">
        <f t="shared" si="23"/>
        <v>342</v>
      </c>
      <c r="P186" s="21">
        <f t="shared" si="23"/>
        <v>22</v>
      </c>
      <c r="Q186" s="21">
        <f t="shared" si="23"/>
        <v>42</v>
      </c>
      <c r="R186" s="21">
        <f t="shared" si="23"/>
        <v>40</v>
      </c>
      <c r="S186" s="21">
        <f t="shared" si="23"/>
        <v>182</v>
      </c>
      <c r="T186" s="21">
        <f t="shared" si="23"/>
        <v>46</v>
      </c>
      <c r="U186" s="21">
        <f t="shared" si="23"/>
        <v>184</v>
      </c>
      <c r="V186" s="21">
        <f t="shared" si="23"/>
        <v>189</v>
      </c>
      <c r="W186" s="21">
        <f t="shared" si="23"/>
        <v>79</v>
      </c>
      <c r="X186" s="21">
        <f t="shared" si="23"/>
        <v>1166</v>
      </c>
    </row>
    <row r="187" spans="1:24" x14ac:dyDescent="0.25">
      <c r="A187" s="61" t="s">
        <v>17</v>
      </c>
      <c r="B187" s="61" t="s">
        <v>17</v>
      </c>
      <c r="C187" s="139" t="s">
        <v>17</v>
      </c>
      <c r="D187" s="139" t="s">
        <v>17</v>
      </c>
      <c r="E187" s="140" t="s">
        <v>17</v>
      </c>
      <c r="F187" s="141" t="s">
        <v>17</v>
      </c>
      <c r="K187" s="24"/>
    </row>
    <row r="188" spans="1:24" x14ac:dyDescent="0.25">
      <c r="A188" s="142" t="s">
        <v>182</v>
      </c>
      <c r="B188" s="44"/>
      <c r="C188" s="44" t="s">
        <v>54</v>
      </c>
      <c r="D188" s="44" t="s">
        <v>21</v>
      </c>
      <c r="E188" s="143">
        <v>267</v>
      </c>
      <c r="F188" s="44">
        <v>0</v>
      </c>
      <c r="G188" s="44">
        <v>0</v>
      </c>
      <c r="H188" s="90">
        <v>267</v>
      </c>
      <c r="I188" s="90">
        <v>267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/>
      <c r="V188" s="41"/>
      <c r="W188" s="41"/>
      <c r="X188" s="41">
        <f>SUM(N188:W188)</f>
        <v>0</v>
      </c>
    </row>
    <row r="189" spans="1:24" x14ac:dyDescent="0.25">
      <c r="A189" s="142" t="s">
        <v>183</v>
      </c>
      <c r="B189" s="44"/>
      <c r="C189" s="44" t="s">
        <v>54</v>
      </c>
      <c r="D189" s="44" t="s">
        <v>21</v>
      </c>
      <c r="E189" s="143">
        <v>29</v>
      </c>
      <c r="F189" s="44">
        <v>0</v>
      </c>
      <c r="G189" s="44">
        <v>0</v>
      </c>
      <c r="H189" s="90">
        <v>29</v>
      </c>
      <c r="I189" s="90">
        <v>29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/>
      <c r="V189" s="41"/>
      <c r="W189" s="41"/>
      <c r="X189" s="41">
        <f t="shared" ref="X189:X208" si="24">SUM(N189:W189)</f>
        <v>0</v>
      </c>
    </row>
    <row r="190" spans="1:24" x14ac:dyDescent="0.25">
      <c r="A190" s="142" t="s">
        <v>184</v>
      </c>
      <c r="B190" s="44"/>
      <c r="C190" s="44" t="s">
        <v>54</v>
      </c>
      <c r="D190" s="44" t="s">
        <v>21</v>
      </c>
      <c r="E190" s="143">
        <v>58</v>
      </c>
      <c r="F190" s="44"/>
      <c r="G190" s="44"/>
      <c r="H190" s="90">
        <v>58</v>
      </c>
      <c r="I190" s="90">
        <v>58</v>
      </c>
      <c r="J190" s="90"/>
      <c r="K190" s="32"/>
      <c r="L190" s="41"/>
      <c r="M190" s="41"/>
      <c r="N190" s="184">
        <v>0</v>
      </c>
      <c r="O190" s="41">
        <v>0</v>
      </c>
      <c r="P190" s="41">
        <v>0</v>
      </c>
      <c r="Q190" s="41">
        <v>0</v>
      </c>
      <c r="R190" s="41">
        <v>0</v>
      </c>
      <c r="S190" s="41"/>
      <c r="T190" s="41"/>
      <c r="U190" s="41"/>
      <c r="V190" s="41"/>
      <c r="W190" s="41"/>
      <c r="X190" s="41">
        <f t="shared" si="24"/>
        <v>0</v>
      </c>
    </row>
    <row r="191" spans="1:24" s="4" customFormat="1" x14ac:dyDescent="0.25">
      <c r="A191" s="144" t="s">
        <v>185</v>
      </c>
      <c r="B191" s="27"/>
      <c r="C191" s="27" t="s">
        <v>24</v>
      </c>
      <c r="D191" s="27" t="s">
        <v>21</v>
      </c>
      <c r="E191" s="145">
        <v>157</v>
      </c>
      <c r="F191" s="27">
        <v>0</v>
      </c>
      <c r="G191" s="27">
        <v>0</v>
      </c>
      <c r="H191" s="114">
        <v>0</v>
      </c>
      <c r="I191" s="114">
        <v>157</v>
      </c>
      <c r="J191" s="114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33"/>
      <c r="V191" s="33"/>
      <c r="W191" s="33"/>
      <c r="X191" s="41">
        <f t="shared" si="24"/>
        <v>0</v>
      </c>
    </row>
    <row r="192" spans="1:24" s="4" customFormat="1" x14ac:dyDescent="0.25">
      <c r="A192" s="144" t="s">
        <v>186</v>
      </c>
      <c r="B192" s="27"/>
      <c r="C192" s="27" t="s">
        <v>46</v>
      </c>
      <c r="D192" s="27" t="s">
        <v>21</v>
      </c>
      <c r="E192" s="145">
        <v>312</v>
      </c>
      <c r="F192" s="29">
        <v>229</v>
      </c>
      <c r="G192" s="29">
        <v>229</v>
      </c>
      <c r="H192" s="31">
        <v>229</v>
      </c>
      <c r="I192" s="31">
        <v>229</v>
      </c>
      <c r="J192" s="31"/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33"/>
      <c r="V192" s="33"/>
      <c r="W192" s="33"/>
      <c r="X192" s="41">
        <f t="shared" si="24"/>
        <v>0</v>
      </c>
    </row>
    <row r="193" spans="1:24" s="4" customFormat="1" x14ac:dyDescent="0.25">
      <c r="A193" s="146" t="s">
        <v>187</v>
      </c>
      <c r="B193" s="27"/>
      <c r="C193" s="27" t="s">
        <v>73</v>
      </c>
      <c r="D193" s="27" t="s">
        <v>21</v>
      </c>
      <c r="E193" s="145">
        <v>105</v>
      </c>
      <c r="F193" s="29">
        <v>0</v>
      </c>
      <c r="G193" s="29">
        <v>0</v>
      </c>
      <c r="H193" s="114">
        <v>34</v>
      </c>
      <c r="I193" s="114">
        <v>34</v>
      </c>
      <c r="J193" s="114">
        <v>0</v>
      </c>
      <c r="K193" s="32"/>
      <c r="L193" s="33"/>
      <c r="M193" s="33"/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33"/>
      <c r="V193" s="33"/>
      <c r="W193" s="33"/>
      <c r="X193" s="41">
        <f t="shared" si="24"/>
        <v>0</v>
      </c>
    </row>
    <row r="194" spans="1:24" s="4" customFormat="1" x14ac:dyDescent="0.25">
      <c r="A194" s="144" t="s">
        <v>188</v>
      </c>
      <c r="B194" s="27"/>
      <c r="C194" s="27" t="s">
        <v>73</v>
      </c>
      <c r="D194" s="27" t="s">
        <v>21</v>
      </c>
      <c r="E194" s="145">
        <f>8*200</f>
        <v>1600</v>
      </c>
      <c r="F194" s="29"/>
      <c r="G194" s="29"/>
      <c r="H194" s="114"/>
      <c r="I194" s="114"/>
      <c r="J194" s="114">
        <v>100</v>
      </c>
      <c r="K194" s="32">
        <v>100</v>
      </c>
      <c r="L194" s="33">
        <v>100</v>
      </c>
      <c r="M194" s="33">
        <v>100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33"/>
      <c r="V194" s="33"/>
      <c r="W194" s="33"/>
      <c r="X194" s="41">
        <f t="shared" si="24"/>
        <v>0</v>
      </c>
    </row>
    <row r="195" spans="1:24" s="4" customFormat="1" x14ac:dyDescent="0.25">
      <c r="A195" s="49" t="s">
        <v>189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50</v>
      </c>
      <c r="M195" s="33">
        <v>50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33"/>
      <c r="V195" s="33"/>
      <c r="W195" s="33"/>
      <c r="X195" s="41">
        <f t="shared" si="24"/>
        <v>0</v>
      </c>
    </row>
    <row r="196" spans="1:24" s="4" customFormat="1" x14ac:dyDescent="0.25">
      <c r="A196" s="49" t="s">
        <v>190</v>
      </c>
      <c r="B196" s="27"/>
      <c r="C196" s="27" t="s">
        <v>46</v>
      </c>
      <c r="D196" s="27" t="s">
        <v>21</v>
      </c>
      <c r="E196" s="27">
        <v>400</v>
      </c>
      <c r="F196" s="29">
        <v>200</v>
      </c>
      <c r="G196" s="29">
        <v>200</v>
      </c>
      <c r="H196" s="31">
        <v>200</v>
      </c>
      <c r="I196" s="31">
        <v>200</v>
      </c>
      <c r="J196" s="31"/>
      <c r="K196" s="32"/>
      <c r="L196" s="33">
        <v>100</v>
      </c>
      <c r="M196" s="33">
        <v>100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33"/>
      <c r="V196" s="33"/>
      <c r="W196" s="33"/>
      <c r="X196" s="41">
        <f t="shared" si="24"/>
        <v>0</v>
      </c>
    </row>
    <row r="197" spans="1:24" s="4" customFormat="1" x14ac:dyDescent="0.25">
      <c r="A197" s="49" t="s">
        <v>191</v>
      </c>
      <c r="B197" s="27"/>
      <c r="C197" s="27" t="s">
        <v>46</v>
      </c>
      <c r="D197" s="27" t="s">
        <v>21</v>
      </c>
      <c r="E197" s="27">
        <v>2400</v>
      </c>
      <c r="F197" s="29">
        <v>600</v>
      </c>
      <c r="G197" s="29">
        <v>600</v>
      </c>
      <c r="H197" s="31">
        <v>600</v>
      </c>
      <c r="I197" s="31">
        <v>600</v>
      </c>
      <c r="J197" s="31"/>
      <c r="K197" s="32"/>
      <c r="L197" s="33">
        <v>200</v>
      </c>
      <c r="M197" s="33">
        <v>200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33"/>
      <c r="V197" s="33"/>
      <c r="W197" s="33"/>
      <c r="X197" s="41">
        <f t="shared" si="24"/>
        <v>0</v>
      </c>
    </row>
    <row r="198" spans="1:24" s="4" customFormat="1" x14ac:dyDescent="0.25">
      <c r="A198" s="49" t="s">
        <v>192</v>
      </c>
      <c r="B198" s="27"/>
      <c r="C198" s="27" t="s">
        <v>46</v>
      </c>
      <c r="D198" s="27" t="s">
        <v>21</v>
      </c>
      <c r="E198" s="27">
        <v>1400</v>
      </c>
      <c r="F198" s="29">
        <v>400</v>
      </c>
      <c r="G198" s="29">
        <v>400</v>
      </c>
      <c r="H198" s="31">
        <v>400</v>
      </c>
      <c r="I198" s="31">
        <v>400</v>
      </c>
      <c r="J198" s="31"/>
      <c r="K198" s="32"/>
      <c r="L198" s="33">
        <v>100</v>
      </c>
      <c r="M198" s="33">
        <v>100</v>
      </c>
      <c r="N198" s="184">
        <v>0</v>
      </c>
      <c r="O198" s="33">
        <v>0</v>
      </c>
      <c r="P198" s="33">
        <v>0</v>
      </c>
      <c r="Q198" s="33">
        <v>0</v>
      </c>
      <c r="R198" s="33">
        <v>0</v>
      </c>
      <c r="S198" s="33"/>
      <c r="T198" s="33"/>
      <c r="U198" s="33"/>
      <c r="V198" s="33"/>
      <c r="W198" s="33"/>
      <c r="X198" s="41">
        <f t="shared" si="24"/>
        <v>0</v>
      </c>
    </row>
    <row r="199" spans="1:24" x14ac:dyDescent="0.25">
      <c r="A199" s="26" t="s">
        <v>193</v>
      </c>
      <c r="B199" s="27" t="s">
        <v>172</v>
      </c>
      <c r="C199" s="27" t="s">
        <v>142</v>
      </c>
      <c r="D199" s="27" t="s">
        <v>21</v>
      </c>
      <c r="E199" s="27">
        <v>3598</v>
      </c>
      <c r="F199" s="29">
        <v>500</v>
      </c>
      <c r="G199" s="29">
        <v>500</v>
      </c>
      <c r="H199" s="74">
        <v>500</v>
      </c>
      <c r="I199" s="74">
        <v>500</v>
      </c>
      <c r="J199" s="74">
        <v>400</v>
      </c>
      <c r="K199" s="40">
        <v>200</v>
      </c>
      <c r="L199" s="41">
        <v>100</v>
      </c>
      <c r="M199" s="41">
        <v>100</v>
      </c>
      <c r="N199" s="184">
        <v>0</v>
      </c>
      <c r="O199" s="41">
        <v>0</v>
      </c>
      <c r="P199" s="41">
        <v>0</v>
      </c>
      <c r="Q199" s="41">
        <v>0</v>
      </c>
      <c r="R199" s="41">
        <v>0</v>
      </c>
      <c r="S199" s="41"/>
      <c r="T199" s="41"/>
      <c r="U199" s="41"/>
      <c r="V199" s="41"/>
      <c r="W199" s="41"/>
      <c r="X199" s="41">
        <f t="shared" si="24"/>
        <v>0</v>
      </c>
    </row>
    <row r="200" spans="1:24" s="100" customFormat="1" x14ac:dyDescent="0.25">
      <c r="A200" s="98" t="s">
        <v>194</v>
      </c>
      <c r="B200" s="147" t="s">
        <v>172</v>
      </c>
      <c r="C200" s="147" t="s">
        <v>142</v>
      </c>
      <c r="D200" s="147" t="s">
        <v>21</v>
      </c>
      <c r="E200" s="94">
        <v>480</v>
      </c>
      <c r="F200" s="29">
        <v>0</v>
      </c>
      <c r="G200" s="29">
        <v>0</v>
      </c>
      <c r="H200" s="39">
        <v>0</v>
      </c>
      <c r="I200" s="136">
        <v>0</v>
      </c>
      <c r="J200" s="136"/>
      <c r="K200" s="97"/>
      <c r="L200" s="135"/>
      <c r="M200" s="135"/>
      <c r="N200" s="184">
        <v>0</v>
      </c>
      <c r="O200" s="135">
        <v>0</v>
      </c>
      <c r="P200" s="135">
        <v>0</v>
      </c>
      <c r="Q200" s="135">
        <v>0</v>
      </c>
      <c r="R200" s="135">
        <v>0</v>
      </c>
      <c r="S200" s="135"/>
      <c r="T200" s="135"/>
      <c r="U200" s="135"/>
      <c r="V200" s="135"/>
      <c r="W200" s="135"/>
      <c r="X200" s="41">
        <f t="shared" si="24"/>
        <v>0</v>
      </c>
    </row>
    <row r="201" spans="1:24" s="4" customFormat="1" x14ac:dyDescent="0.25">
      <c r="A201" s="26" t="s">
        <v>195</v>
      </c>
      <c r="B201" s="148"/>
      <c r="C201" s="148" t="s">
        <v>2</v>
      </c>
      <c r="D201" s="148" t="s">
        <v>27</v>
      </c>
      <c r="E201" s="27">
        <v>1280</v>
      </c>
      <c r="F201" s="29">
        <v>0</v>
      </c>
      <c r="G201" s="29">
        <v>0</v>
      </c>
      <c r="H201" s="31">
        <v>0</v>
      </c>
      <c r="I201" s="31">
        <v>130</v>
      </c>
      <c r="J201" s="31">
        <v>200</v>
      </c>
      <c r="K201" s="40">
        <v>150</v>
      </c>
      <c r="L201" s="33">
        <v>117</v>
      </c>
      <c r="M201" s="33">
        <v>117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33"/>
      <c r="V201" s="33"/>
      <c r="W201" s="33"/>
      <c r="X201" s="41">
        <f t="shared" si="24"/>
        <v>0</v>
      </c>
    </row>
    <row r="202" spans="1:24" s="4" customFormat="1" x14ac:dyDescent="0.25">
      <c r="A202" s="26" t="s">
        <v>195</v>
      </c>
      <c r="B202" s="148"/>
      <c r="C202" s="148" t="s">
        <v>2</v>
      </c>
      <c r="D202" s="148" t="s">
        <v>21</v>
      </c>
      <c r="E202" s="27">
        <v>27</v>
      </c>
      <c r="F202" s="29">
        <v>0</v>
      </c>
      <c r="G202" s="29">
        <v>0</v>
      </c>
      <c r="H202" s="31">
        <v>0</v>
      </c>
      <c r="I202" s="31">
        <v>27</v>
      </c>
      <c r="J202" s="31"/>
      <c r="K202" s="32">
        <v>27</v>
      </c>
      <c r="L202" s="33">
        <v>27</v>
      </c>
      <c r="M202" s="33">
        <v>27</v>
      </c>
      <c r="N202" s="184">
        <v>0</v>
      </c>
      <c r="O202" s="33">
        <v>0</v>
      </c>
      <c r="P202" s="33">
        <v>0</v>
      </c>
      <c r="Q202" s="33">
        <v>0</v>
      </c>
      <c r="R202" s="33">
        <v>0</v>
      </c>
      <c r="S202" s="33"/>
      <c r="T202" s="33"/>
      <c r="U202" s="33"/>
      <c r="V202" s="33"/>
      <c r="W202" s="33"/>
      <c r="X202" s="41">
        <f t="shared" si="24"/>
        <v>0</v>
      </c>
    </row>
    <row r="203" spans="1:24" s="4" customFormat="1" x14ac:dyDescent="0.25">
      <c r="A203" s="43" t="s">
        <v>196</v>
      </c>
      <c r="B203" s="149"/>
      <c r="C203" s="149" t="s">
        <v>0</v>
      </c>
      <c r="D203" s="149" t="s">
        <v>27</v>
      </c>
      <c r="E203" s="44">
        <v>1777</v>
      </c>
      <c r="F203" s="50"/>
      <c r="G203" s="50"/>
      <c r="H203" s="48"/>
      <c r="I203" s="48"/>
      <c r="J203" s="48"/>
      <c r="K203" s="52"/>
      <c r="L203" s="53">
        <v>170</v>
      </c>
      <c r="M203" s="53">
        <v>170</v>
      </c>
      <c r="N203" s="184">
        <v>0</v>
      </c>
      <c r="O203" s="53">
        <v>88</v>
      </c>
      <c r="P203" s="53">
        <v>0</v>
      </c>
      <c r="Q203" s="53">
        <v>0</v>
      </c>
      <c r="R203" s="53">
        <v>0</v>
      </c>
      <c r="S203" s="53"/>
      <c r="T203" s="53"/>
      <c r="U203" s="53"/>
      <c r="V203" s="53">
        <v>6</v>
      </c>
      <c r="W203" s="53"/>
      <c r="X203" s="41">
        <f t="shared" si="24"/>
        <v>94</v>
      </c>
    </row>
    <row r="204" spans="1:24" s="4" customFormat="1" x14ac:dyDescent="0.25">
      <c r="A204" s="43" t="s">
        <v>196</v>
      </c>
      <c r="B204" s="149"/>
      <c r="C204" s="149" t="s">
        <v>0</v>
      </c>
      <c r="D204" s="149" t="s">
        <v>21</v>
      </c>
      <c r="E204" s="44">
        <v>889</v>
      </c>
      <c r="F204" s="50"/>
      <c r="G204" s="50"/>
      <c r="H204" s="48"/>
      <c r="I204" s="48"/>
      <c r="J204" s="48"/>
      <c r="K204" s="52"/>
      <c r="L204" s="53">
        <v>50</v>
      </c>
      <c r="M204" s="53">
        <v>50</v>
      </c>
      <c r="N204" s="184">
        <v>0</v>
      </c>
      <c r="O204" s="53">
        <v>46</v>
      </c>
      <c r="P204" s="53">
        <v>0</v>
      </c>
      <c r="Q204" s="53">
        <v>0</v>
      </c>
      <c r="R204" s="53">
        <v>0</v>
      </c>
      <c r="S204" s="53"/>
      <c r="T204" s="53"/>
      <c r="U204" s="53"/>
      <c r="V204" s="53">
        <v>3</v>
      </c>
      <c r="W204" s="53"/>
      <c r="X204" s="41">
        <f t="shared" si="24"/>
        <v>49</v>
      </c>
    </row>
    <row r="205" spans="1:24" x14ac:dyDescent="0.25">
      <c r="A205" s="26" t="s">
        <v>197</v>
      </c>
      <c r="B205" s="27"/>
      <c r="C205" s="27" t="s">
        <v>0</v>
      </c>
      <c r="D205" s="27" t="s">
        <v>27</v>
      </c>
      <c r="E205" s="28">
        <v>2520</v>
      </c>
      <c r="F205" s="34">
        <v>645</v>
      </c>
      <c r="G205" s="29">
        <v>500</v>
      </c>
      <c r="H205" s="39">
        <v>750</v>
      </c>
      <c r="I205" s="39">
        <v>500</v>
      </c>
      <c r="J205" s="39">
        <v>600</v>
      </c>
      <c r="K205" s="40">
        <v>432</v>
      </c>
      <c r="L205" s="41">
        <v>732</v>
      </c>
      <c r="M205" s="41">
        <v>732</v>
      </c>
      <c r="N205" s="184">
        <v>0</v>
      </c>
      <c r="O205" s="41">
        <v>148</v>
      </c>
      <c r="P205" s="41">
        <v>22</v>
      </c>
      <c r="Q205" s="41">
        <v>0</v>
      </c>
      <c r="R205" s="41">
        <v>40</v>
      </c>
      <c r="S205" s="41">
        <v>73</v>
      </c>
      <c r="T205" s="41"/>
      <c r="U205" s="41">
        <v>90</v>
      </c>
      <c r="V205" s="41">
        <v>115</v>
      </c>
      <c r="W205" s="41"/>
      <c r="X205" s="41">
        <f t="shared" si="24"/>
        <v>488</v>
      </c>
    </row>
    <row r="206" spans="1:24" x14ac:dyDescent="0.25">
      <c r="A206" s="43" t="s">
        <v>198</v>
      </c>
      <c r="B206" s="44"/>
      <c r="C206" s="44" t="s">
        <v>0</v>
      </c>
      <c r="D206" s="44" t="s">
        <v>27</v>
      </c>
      <c r="E206" s="45">
        <f>10*177.721</f>
        <v>1777.21</v>
      </c>
      <c r="F206" s="46"/>
      <c r="G206" s="50"/>
      <c r="H206" s="48"/>
      <c r="I206" s="48">
        <v>0</v>
      </c>
      <c r="J206" s="48">
        <v>89</v>
      </c>
      <c r="K206" s="52">
        <v>89</v>
      </c>
      <c r="L206" s="53">
        <v>150</v>
      </c>
      <c r="M206" s="53">
        <v>150</v>
      </c>
      <c r="N206" s="184">
        <v>0</v>
      </c>
      <c r="O206" s="53">
        <v>0</v>
      </c>
      <c r="P206" s="53">
        <v>0</v>
      </c>
      <c r="Q206" s="53">
        <v>42</v>
      </c>
      <c r="R206" s="53">
        <v>0</v>
      </c>
      <c r="S206" s="53"/>
      <c r="T206" s="53"/>
      <c r="U206" s="53">
        <v>28</v>
      </c>
      <c r="V206" s="53">
        <v>65</v>
      </c>
      <c r="W206" s="53"/>
      <c r="X206" s="41">
        <f t="shared" si="24"/>
        <v>135</v>
      </c>
    </row>
    <row r="207" spans="1:24" x14ac:dyDescent="0.25">
      <c r="A207" s="43" t="s">
        <v>235</v>
      </c>
      <c r="B207" s="44"/>
      <c r="C207" s="44" t="s">
        <v>0</v>
      </c>
      <c r="D207" s="44" t="s">
        <v>27</v>
      </c>
      <c r="E207" s="45">
        <v>3554</v>
      </c>
      <c r="F207" s="46"/>
      <c r="G207" s="50"/>
      <c r="H207" s="48"/>
      <c r="I207" s="48"/>
      <c r="J207" s="48"/>
      <c r="K207" s="52"/>
      <c r="L207" s="53"/>
      <c r="M207" s="53"/>
      <c r="N207" s="184"/>
      <c r="O207" s="53"/>
      <c r="P207" s="53"/>
      <c r="Q207" s="53"/>
      <c r="R207" s="53"/>
      <c r="S207" s="53"/>
      <c r="T207" s="53"/>
      <c r="U207" s="53"/>
      <c r="V207" s="53"/>
      <c r="W207" s="53"/>
      <c r="X207" s="41">
        <f t="shared" si="24"/>
        <v>0</v>
      </c>
    </row>
    <row r="208" spans="1:24" x14ac:dyDescent="0.25">
      <c r="A208" s="26" t="s">
        <v>199</v>
      </c>
      <c r="B208" s="26"/>
      <c r="C208" s="27" t="s">
        <v>0</v>
      </c>
      <c r="D208" s="27" t="s">
        <v>27</v>
      </c>
      <c r="E208" s="28">
        <f>15*177.721</f>
        <v>2665.8150000000001</v>
      </c>
      <c r="F208" s="29">
        <v>0</v>
      </c>
      <c r="G208" s="29">
        <v>36</v>
      </c>
      <c r="H208" s="150">
        <v>200</v>
      </c>
      <c r="I208" s="150">
        <v>200</v>
      </c>
      <c r="J208" s="150">
        <v>500</v>
      </c>
      <c r="K208" s="40">
        <v>300</v>
      </c>
      <c r="L208" s="41">
        <v>401</v>
      </c>
      <c r="M208" s="41">
        <v>401</v>
      </c>
      <c r="N208" s="184">
        <v>40</v>
      </c>
      <c r="O208" s="41">
        <v>60</v>
      </c>
      <c r="P208" s="41">
        <v>0</v>
      </c>
      <c r="Q208" s="41">
        <v>0</v>
      </c>
      <c r="R208" s="41">
        <v>0</v>
      </c>
      <c r="S208" s="41">
        <v>109</v>
      </c>
      <c r="T208" s="41">
        <v>46</v>
      </c>
      <c r="U208" s="41">
        <v>66</v>
      </c>
      <c r="V208" s="41"/>
      <c r="W208" s="41">
        <v>79</v>
      </c>
      <c r="X208" s="41">
        <f t="shared" si="24"/>
        <v>400</v>
      </c>
    </row>
    <row r="209" spans="1:24" ht="15.75" thickBot="1" x14ac:dyDescent="0.3">
      <c r="A209" s="59" t="s">
        <v>17</v>
      </c>
      <c r="B209" s="59" t="s">
        <v>17</v>
      </c>
      <c r="C209" s="60" t="s">
        <v>17</v>
      </c>
      <c r="D209" s="60" t="s">
        <v>17</v>
      </c>
      <c r="E209" s="60" t="s">
        <v>17</v>
      </c>
      <c r="F209" s="61" t="s">
        <v>17</v>
      </c>
      <c r="K209" s="24"/>
    </row>
    <row r="210" spans="1:24" ht="16.5" thickBot="1" x14ac:dyDescent="0.3">
      <c r="A210" s="151" t="s">
        <v>200</v>
      </c>
      <c r="B210" s="152"/>
      <c r="C210" s="153"/>
      <c r="D210" s="154"/>
      <c r="E210" s="155">
        <f t="shared" ref="E210:X210" si="25">E186+E146+E131+E104+E93+E69+E43+E32+E8</f>
        <v>546945.00565046608</v>
      </c>
      <c r="F210" s="155">
        <f t="shared" si="25"/>
        <v>55858.138607500005</v>
      </c>
      <c r="G210" s="155">
        <f t="shared" si="25"/>
        <v>62957</v>
      </c>
      <c r="H210" s="155">
        <f t="shared" si="25"/>
        <v>37430</v>
      </c>
      <c r="I210" s="155">
        <f t="shared" si="25"/>
        <v>42858</v>
      </c>
      <c r="J210" s="155">
        <f t="shared" si="25"/>
        <v>38279</v>
      </c>
      <c r="K210" s="155">
        <f t="shared" si="25"/>
        <v>31838</v>
      </c>
      <c r="L210" s="155">
        <f t="shared" si="25"/>
        <v>33264</v>
      </c>
      <c r="M210" s="155">
        <f t="shared" si="25"/>
        <v>34980</v>
      </c>
      <c r="N210" s="189">
        <f t="shared" si="25"/>
        <v>767</v>
      </c>
      <c r="O210" s="155">
        <f t="shared" si="25"/>
        <v>1390</v>
      </c>
      <c r="P210" s="155">
        <f t="shared" si="25"/>
        <v>1482</v>
      </c>
      <c r="Q210" s="155">
        <f t="shared" si="25"/>
        <v>926</v>
      </c>
      <c r="R210" s="155">
        <f t="shared" si="25"/>
        <v>1121</v>
      </c>
      <c r="S210" s="155">
        <f t="shared" si="25"/>
        <v>1202</v>
      </c>
      <c r="T210" s="155">
        <f t="shared" si="25"/>
        <v>2712</v>
      </c>
      <c r="U210" s="155">
        <f t="shared" si="25"/>
        <v>2543</v>
      </c>
      <c r="V210" s="155">
        <f t="shared" si="25"/>
        <v>3085</v>
      </c>
      <c r="W210" s="155">
        <f t="shared" si="25"/>
        <v>1443</v>
      </c>
      <c r="X210" s="155">
        <f t="shared" si="25"/>
        <v>16671</v>
      </c>
    </row>
    <row r="211" spans="1:24" x14ac:dyDescent="0.25">
      <c r="C211" s="1"/>
      <c r="D211" s="1"/>
      <c r="E211" s="1"/>
      <c r="F211" s="2"/>
      <c r="G211" s="2"/>
      <c r="H211" s="3"/>
      <c r="K211" s="24"/>
    </row>
    <row r="212" spans="1:24" x14ac:dyDescent="0.25">
      <c r="C212" s="1"/>
      <c r="D212" s="1"/>
      <c r="E212" s="1"/>
      <c r="F212" s="2"/>
      <c r="G212" s="2"/>
      <c r="H212" s="3"/>
      <c r="K212" s="24"/>
      <c r="O212" s="180"/>
      <c r="P212" s="180"/>
      <c r="Q212" s="180"/>
      <c r="R212" s="180"/>
      <c r="S212" s="180"/>
      <c r="T212" s="180"/>
      <c r="U212" s="180"/>
      <c r="V212" s="180"/>
      <c r="W212" s="219"/>
      <c r="X212" s="220"/>
    </row>
    <row r="213" spans="1:24" x14ac:dyDescent="0.25">
      <c r="C213" s="1"/>
      <c r="D213" s="1"/>
      <c r="E213" s="1"/>
      <c r="F213" s="2"/>
      <c r="G213" s="2"/>
      <c r="H213" s="3"/>
      <c r="K213" s="24"/>
    </row>
    <row r="214" spans="1:24" x14ac:dyDescent="0.25">
      <c r="C214" s="1"/>
      <c r="D214" s="1"/>
      <c r="E214" s="1"/>
      <c r="F214" s="2"/>
      <c r="G214" s="2"/>
      <c r="H214" s="3"/>
      <c r="K214" s="24"/>
      <c r="T214" s="196"/>
      <c r="U214" s="196"/>
      <c r="V214" s="196"/>
      <c r="W214" s="196"/>
    </row>
    <row r="215" spans="1:24" x14ac:dyDescent="0.25">
      <c r="C215" s="1"/>
      <c r="D215" s="1"/>
      <c r="E215" s="1"/>
      <c r="F215" s="2"/>
      <c r="G215" s="2"/>
      <c r="H215" s="3"/>
      <c r="K215" s="24"/>
    </row>
    <row r="216" spans="1:24" x14ac:dyDescent="0.25">
      <c r="C216" s="1"/>
      <c r="D216" s="1"/>
      <c r="E216" s="1"/>
      <c r="F216" s="2"/>
      <c r="G216" s="2"/>
      <c r="H216" s="3"/>
      <c r="K216" s="24"/>
      <c r="P216" s="24"/>
      <c r="Q216" s="24"/>
      <c r="R216" s="24"/>
      <c r="S216" s="24"/>
      <c r="T216" s="24"/>
      <c r="U216" s="24"/>
      <c r="V216" s="24"/>
      <c r="W216" s="24"/>
    </row>
    <row r="217" spans="1:24" x14ac:dyDescent="0.25">
      <c r="C217" s="1"/>
      <c r="D217" s="1"/>
      <c r="E217" s="1"/>
      <c r="F217" s="2"/>
      <c r="G217" s="2"/>
      <c r="H217" s="3"/>
      <c r="K217" s="24"/>
      <c r="U217" s="24"/>
      <c r="V217" s="24"/>
      <c r="W217" s="24"/>
    </row>
    <row r="218" spans="1:24" x14ac:dyDescent="0.25">
      <c r="C218" s="1"/>
      <c r="D218" s="1"/>
      <c r="E218" s="1"/>
      <c r="F218" s="2"/>
      <c r="G218" s="2"/>
      <c r="H218" s="3"/>
      <c r="K218" s="24"/>
      <c r="T218" s="1" t="s">
        <v>228</v>
      </c>
    </row>
    <row r="219" spans="1:24" x14ac:dyDescent="0.25">
      <c r="C219" s="1"/>
      <c r="D219" s="1"/>
      <c r="E219" s="1"/>
      <c r="F219" s="2"/>
      <c r="G219" s="2"/>
      <c r="H219" s="3"/>
      <c r="K219" s="24"/>
      <c r="U219" s="24"/>
    </row>
    <row r="220" spans="1:24" x14ac:dyDescent="0.25">
      <c r="C220" s="1"/>
      <c r="D220" s="1"/>
      <c r="E220" s="1"/>
      <c r="F220" s="2"/>
      <c r="G220" s="2"/>
      <c r="H220" s="3"/>
      <c r="K220" s="24"/>
    </row>
    <row r="221" spans="1:24" x14ac:dyDescent="0.25">
      <c r="C221" s="1"/>
      <c r="D221" s="1"/>
      <c r="E221" s="1"/>
      <c r="F221" s="2"/>
      <c r="G221" s="2"/>
      <c r="H221" s="3"/>
      <c r="K221" s="24"/>
    </row>
    <row r="222" spans="1:24" x14ac:dyDescent="0.25">
      <c r="C222" s="1"/>
      <c r="D222" s="1"/>
      <c r="E222" s="1"/>
      <c r="F222" s="2"/>
      <c r="G222" s="2"/>
      <c r="H222" s="3"/>
      <c r="K222" s="24"/>
    </row>
    <row r="223" spans="1:24" x14ac:dyDescent="0.25">
      <c r="C223" s="1"/>
      <c r="D223" s="1"/>
      <c r="E223" s="1"/>
      <c r="F223" s="2"/>
      <c r="G223" s="2"/>
      <c r="H223" s="3"/>
      <c r="K223" s="24"/>
    </row>
    <row r="224" spans="1:24" x14ac:dyDescent="0.25">
      <c r="C224" s="1"/>
      <c r="D224" s="1"/>
      <c r="E224" s="1"/>
      <c r="F224" s="2"/>
      <c r="G224" s="2"/>
      <c r="H224" s="3"/>
      <c r="K224" s="24"/>
    </row>
    <row r="225" spans="3:11" x14ac:dyDescent="0.25">
      <c r="C225" s="1"/>
      <c r="D225" s="1"/>
      <c r="E225" s="1"/>
      <c r="F225" s="2"/>
      <c r="G225" s="2"/>
      <c r="H225" s="3"/>
      <c r="K225" s="24"/>
    </row>
    <row r="226" spans="3:11" x14ac:dyDescent="0.25">
      <c r="C226" s="1"/>
      <c r="D226" s="1"/>
      <c r="E226" s="1"/>
      <c r="F226" s="2"/>
      <c r="G226" s="2"/>
      <c r="H226" s="3"/>
      <c r="K226" s="24"/>
    </row>
    <row r="227" spans="3:11" x14ac:dyDescent="0.25">
      <c r="C227" s="1"/>
      <c r="D227" s="1"/>
      <c r="E227" s="1"/>
      <c r="F227" s="2"/>
      <c r="G227" s="2"/>
      <c r="H227" s="3"/>
      <c r="K227" s="24"/>
    </row>
    <row r="228" spans="3:11" x14ac:dyDescent="0.25">
      <c r="C228" s="1"/>
      <c r="D228" s="1"/>
      <c r="E228" s="1"/>
      <c r="F228" s="2"/>
      <c r="G228" s="2"/>
      <c r="H228" s="3"/>
      <c r="K228" s="24"/>
    </row>
    <row r="229" spans="3:11" x14ac:dyDescent="0.25">
      <c r="C229" s="1"/>
      <c r="D229" s="1"/>
      <c r="E229" s="1"/>
      <c r="F229" s="2"/>
      <c r="G229" s="2"/>
      <c r="H229" s="3"/>
      <c r="K229" s="24"/>
    </row>
    <row r="230" spans="3:11" x14ac:dyDescent="0.25">
      <c r="C230" s="1"/>
      <c r="D230" s="1"/>
      <c r="E230" s="1"/>
      <c r="F230" s="2"/>
      <c r="G230" s="2"/>
      <c r="H230" s="3"/>
      <c r="K230" s="24"/>
    </row>
    <row r="231" spans="3:11" x14ac:dyDescent="0.25">
      <c r="C231" s="1"/>
      <c r="D231" s="1"/>
      <c r="E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F236" s="2"/>
      <c r="G236" s="2"/>
      <c r="H236" s="3"/>
      <c r="K236" s="24"/>
    </row>
    <row r="237" spans="3:11" x14ac:dyDescent="0.25">
      <c r="C237" s="1"/>
      <c r="D237" s="1"/>
      <c r="F237" s="2"/>
      <c r="G237" s="2"/>
      <c r="H237" s="3"/>
      <c r="K237" s="24"/>
    </row>
    <row r="238" spans="3:11" x14ac:dyDescent="0.25">
      <c r="C238" s="1"/>
      <c r="D238" s="1"/>
      <c r="F238" s="2"/>
      <c r="G238" s="2"/>
      <c r="H238" s="3"/>
      <c r="K238" s="24"/>
    </row>
    <row r="239" spans="3:11" x14ac:dyDescent="0.25">
      <c r="C239" s="1"/>
      <c r="D239" s="1"/>
      <c r="F239" s="2"/>
      <c r="G239" s="2"/>
      <c r="H239" s="3"/>
      <c r="K239" s="24"/>
    </row>
    <row r="240" spans="3:11" x14ac:dyDescent="0.25">
      <c r="C240" s="1"/>
      <c r="D240" s="1"/>
      <c r="F240" s="2"/>
      <c r="G240" s="2"/>
      <c r="H240" s="3"/>
      <c r="K240" s="24"/>
    </row>
    <row r="241" spans="3:11" x14ac:dyDescent="0.25">
      <c r="C241" s="1"/>
      <c r="D241" s="1"/>
      <c r="F241" s="2"/>
      <c r="G241" s="2"/>
      <c r="H241" s="3"/>
      <c r="K241" s="24"/>
    </row>
    <row r="242" spans="3:11" x14ac:dyDescent="0.25">
      <c r="C242" s="1"/>
      <c r="D242" s="1"/>
      <c r="F242" s="2"/>
      <c r="G242" s="2"/>
      <c r="H242" s="3"/>
      <c r="K242" s="24"/>
    </row>
    <row r="243" spans="3:11" x14ac:dyDescent="0.25">
      <c r="C243" s="1"/>
      <c r="D243" s="1"/>
      <c r="F243" s="2"/>
      <c r="G243" s="2"/>
      <c r="H243" s="3"/>
      <c r="K243" s="24"/>
    </row>
    <row r="244" spans="3:11" x14ac:dyDescent="0.25">
      <c r="C244" s="1"/>
      <c r="D244" s="1"/>
      <c r="F244" s="2"/>
      <c r="G244" s="2"/>
      <c r="H244" s="3"/>
      <c r="K244" s="24"/>
    </row>
    <row r="245" spans="3:11" x14ac:dyDescent="0.25">
      <c r="C245" s="1"/>
      <c r="D245" s="1"/>
      <c r="F245" s="2"/>
      <c r="G245" s="2"/>
      <c r="H245" s="3"/>
      <c r="K245" s="24"/>
    </row>
    <row r="246" spans="3:11" x14ac:dyDescent="0.25">
      <c r="C246" s="1"/>
      <c r="D246" s="1"/>
      <c r="K246" s="24"/>
    </row>
    <row r="247" spans="3:11" x14ac:dyDescent="0.25">
      <c r="C247" s="1"/>
      <c r="D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1" x14ac:dyDescent="0.25">
      <c r="C257" s="1"/>
      <c r="D257" s="1"/>
      <c r="G257" s="1"/>
      <c r="K257" s="24"/>
    </row>
    <row r="258" spans="3:11" x14ac:dyDescent="0.25">
      <c r="C258" s="1"/>
      <c r="D258" s="1"/>
      <c r="G258" s="1"/>
      <c r="K258" s="24"/>
    </row>
    <row r="259" spans="3:11" x14ac:dyDescent="0.25">
      <c r="C259" s="1"/>
      <c r="D259" s="1"/>
      <c r="G259" s="1"/>
      <c r="K259" s="24"/>
    </row>
    <row r="260" spans="3:11" x14ac:dyDescent="0.25">
      <c r="C260" s="1"/>
      <c r="D260" s="1"/>
      <c r="G260" s="1"/>
      <c r="K260" s="24"/>
    </row>
    <row r="261" spans="3:11" x14ac:dyDescent="0.25">
      <c r="C261" s="1"/>
      <c r="D261" s="1"/>
      <c r="G261" s="1"/>
      <c r="K261" s="24"/>
    </row>
    <row r="262" spans="3:11" x14ac:dyDescent="0.25">
      <c r="C262" s="1"/>
      <c r="D262" s="1"/>
      <c r="G262" s="1"/>
      <c r="K262" s="24"/>
    </row>
    <row r="263" spans="3:11" x14ac:dyDescent="0.25">
      <c r="C263" s="1"/>
      <c r="D263" s="1"/>
      <c r="G263" s="1"/>
      <c r="K263" s="24"/>
    </row>
    <row r="264" spans="3:11" x14ac:dyDescent="0.25">
      <c r="C264" s="1"/>
      <c r="D264" s="1"/>
      <c r="G264" s="1"/>
      <c r="K264" s="24"/>
    </row>
    <row r="265" spans="3:11" x14ac:dyDescent="0.25">
      <c r="C265" s="1"/>
      <c r="D265" s="1"/>
      <c r="G265" s="1"/>
      <c r="K265" s="24"/>
    </row>
    <row r="266" spans="3:11" x14ac:dyDescent="0.25">
      <c r="C266" s="1"/>
      <c r="D266" s="1"/>
      <c r="G266" s="1"/>
      <c r="K266" s="24"/>
    </row>
    <row r="267" spans="3:11" x14ac:dyDescent="0.25">
      <c r="C267" s="1"/>
      <c r="D267" s="1"/>
      <c r="G267" s="1"/>
      <c r="H267" s="1"/>
      <c r="I267" s="1"/>
      <c r="J267" s="1"/>
    </row>
    <row r="268" spans="3:11" x14ac:dyDescent="0.25">
      <c r="C268" s="1"/>
      <c r="D268" s="1"/>
      <c r="G268" s="1"/>
      <c r="H268" s="1"/>
      <c r="I268" s="1"/>
      <c r="J268" s="1"/>
    </row>
    <row r="269" spans="3:11" x14ac:dyDescent="0.25">
      <c r="C269" s="1"/>
      <c r="D269" s="1"/>
      <c r="G269" s="1"/>
      <c r="H269" s="1"/>
      <c r="I269" s="1"/>
      <c r="J269" s="1"/>
    </row>
    <row r="270" spans="3:11" x14ac:dyDescent="0.25">
      <c r="C270" s="1"/>
      <c r="D270" s="1"/>
      <c r="G270" s="1"/>
      <c r="H270" s="1"/>
      <c r="I270" s="1"/>
      <c r="J270" s="1"/>
    </row>
    <row r="271" spans="3:11" x14ac:dyDescent="0.25">
      <c r="C271" s="1"/>
      <c r="D271" s="1"/>
      <c r="G271" s="1"/>
      <c r="H271" s="1"/>
      <c r="I271" s="1"/>
      <c r="J271" s="1"/>
    </row>
    <row r="272" spans="3:11" x14ac:dyDescent="0.25">
      <c r="C272" s="1"/>
      <c r="D272" s="1"/>
      <c r="G272" s="1"/>
      <c r="H272" s="1"/>
      <c r="I272" s="1"/>
      <c r="J272" s="1"/>
    </row>
    <row r="273" spans="3:14" x14ac:dyDescent="0.25">
      <c r="C273" s="1"/>
      <c r="D273" s="1"/>
      <c r="G273" s="1"/>
      <c r="H273" s="1"/>
      <c r="I273" s="1"/>
      <c r="J273" s="1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  <row r="904" spans="3:14" s="6" customFormat="1" x14ac:dyDescent="0.25">
      <c r="C904" s="1"/>
      <c r="D904" s="1"/>
      <c r="E904" s="2"/>
      <c r="F904" s="4"/>
      <c r="G904" s="1"/>
      <c r="N904" s="190"/>
    </row>
  </sheetData>
  <autoFilter ref="A9:N210" xr:uid="{00000000-0009-0000-0000-00000A000000}"/>
  <mergeCells count="2">
    <mergeCell ref="A2:N2"/>
    <mergeCell ref="A3:N3"/>
  </mergeCells>
  <pageMargins left="0.11811023622047245" right="0.11811023622047245" top="0.35433070866141736" bottom="0.35433070866141736" header="0.31496062992125984" footer="0.31496062992125984"/>
  <pageSetup scale="3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BY904"/>
  <sheetViews>
    <sheetView topLeftCell="O190" workbookViewId="0">
      <selection activeCell="AB216" sqref="AB216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4" width="14.85546875" style="1" customWidth="1"/>
    <col min="25" max="25" width="13.5703125" style="1" customWidth="1"/>
    <col min="26" max="16384" width="11.5703125" style="1"/>
  </cols>
  <sheetData>
    <row r="2" spans="1:25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5" ht="15.75" x14ac:dyDescent="0.25">
      <c r="A3" s="234" t="s">
        <v>240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5" ht="15.75" thickBot="1" x14ac:dyDescent="0.3">
      <c r="F4" s="7"/>
    </row>
    <row r="5" spans="1:25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>
        <v>45139</v>
      </c>
      <c r="V6" s="156">
        <v>45170</v>
      </c>
      <c r="W6" s="156">
        <v>45200</v>
      </c>
      <c r="X6" s="156">
        <v>45231</v>
      </c>
      <c r="Y6" s="156" t="s">
        <v>220</v>
      </c>
    </row>
    <row r="7" spans="1:25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5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Y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 t="shared" si="1"/>
        <v>23</v>
      </c>
      <c r="T8" s="21">
        <f t="shared" si="1"/>
        <v>601</v>
      </c>
      <c r="U8" s="21">
        <f t="shared" si="1"/>
        <v>73</v>
      </c>
      <c r="V8" s="21">
        <f t="shared" si="1"/>
        <v>113</v>
      </c>
      <c r="W8" s="21">
        <f t="shared" si="1"/>
        <v>95</v>
      </c>
      <c r="X8" s="21">
        <f t="shared" si="1"/>
        <v>84</v>
      </c>
      <c r="Y8" s="21">
        <f t="shared" si="1"/>
        <v>1584</v>
      </c>
    </row>
    <row r="9" spans="1:25" x14ac:dyDescent="0.25">
      <c r="A9" s="22"/>
      <c r="B9" s="22"/>
      <c r="C9" s="22"/>
      <c r="D9" s="22"/>
      <c r="E9" s="22"/>
      <c r="F9" s="23"/>
      <c r="K9" s="24"/>
    </row>
    <row r="10" spans="1:25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/>
      <c r="V10" s="33"/>
      <c r="W10" s="33"/>
      <c r="X10" s="33"/>
      <c r="Y10" s="33">
        <f t="shared" ref="Y10:Y30" si="2">SUM(N10:X10)</f>
        <v>0</v>
      </c>
    </row>
    <row r="11" spans="1:25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/>
      <c r="V11" s="33"/>
      <c r="W11" s="33"/>
      <c r="X11" s="33"/>
      <c r="Y11" s="33">
        <f t="shared" si="2"/>
        <v>0</v>
      </c>
    </row>
    <row r="12" spans="1:25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/>
      <c r="V12" s="33"/>
      <c r="W12" s="33"/>
      <c r="X12" s="33"/>
      <c r="Y12" s="33">
        <f t="shared" si="2"/>
        <v>0</v>
      </c>
    </row>
    <row r="13" spans="1:25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/>
      <c r="V13" s="33"/>
      <c r="W13" s="33"/>
      <c r="X13" s="33"/>
      <c r="Y13" s="33">
        <f t="shared" si="2"/>
        <v>0</v>
      </c>
    </row>
    <row r="14" spans="1:25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V14" s="41"/>
      <c r="W14" s="41"/>
      <c r="X14" s="41"/>
      <c r="Y14" s="33">
        <f t="shared" si="2"/>
        <v>0</v>
      </c>
    </row>
    <row r="15" spans="1:25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41"/>
      <c r="V15" s="41"/>
      <c r="W15" s="41"/>
      <c r="X15" s="41"/>
      <c r="Y15" s="33">
        <f t="shared" si="2"/>
        <v>0</v>
      </c>
    </row>
    <row r="16" spans="1:25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V16" s="41"/>
      <c r="W16" s="41"/>
      <c r="X16" s="41"/>
      <c r="Y16" s="33">
        <f t="shared" si="2"/>
        <v>0</v>
      </c>
    </row>
    <row r="17" spans="1:25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41"/>
      <c r="V17" s="41"/>
      <c r="W17" s="41"/>
      <c r="X17" s="41"/>
      <c r="Y17" s="33">
        <f t="shared" si="2"/>
        <v>0</v>
      </c>
    </row>
    <row r="18" spans="1:25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/>
      <c r="V18" s="33"/>
      <c r="W18" s="33"/>
      <c r="X18" s="33"/>
      <c r="Y18" s="33">
        <f t="shared" si="2"/>
        <v>0</v>
      </c>
    </row>
    <row r="19" spans="1:25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41">
        <v>25</v>
      </c>
      <c r="V19" s="41"/>
      <c r="W19" s="41"/>
      <c r="X19" s="41"/>
      <c r="Y19" s="33">
        <f t="shared" si="2"/>
        <v>138</v>
      </c>
    </row>
    <row r="20" spans="1:25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41"/>
      <c r="W20" s="41"/>
      <c r="X20" s="41"/>
      <c r="Y20" s="33">
        <f t="shared" si="2"/>
        <v>0</v>
      </c>
    </row>
    <row r="21" spans="1:25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41"/>
      <c r="W21" s="41"/>
      <c r="X21" s="41"/>
      <c r="Y21" s="33">
        <f t="shared" si="2"/>
        <v>0</v>
      </c>
    </row>
    <row r="22" spans="1:25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41">
        <v>11</v>
      </c>
      <c r="V22" s="41">
        <v>64</v>
      </c>
      <c r="W22" s="41">
        <v>46</v>
      </c>
      <c r="X22" s="41">
        <v>33</v>
      </c>
      <c r="Y22" s="33">
        <f t="shared" si="2"/>
        <v>425</v>
      </c>
    </row>
    <row r="23" spans="1:25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41">
        <v>1</v>
      </c>
      <c r="V23" s="41">
        <v>16</v>
      </c>
      <c r="W23" s="41">
        <v>12</v>
      </c>
      <c r="X23" s="41">
        <v>11</v>
      </c>
      <c r="Y23" s="33">
        <f t="shared" si="2"/>
        <v>132</v>
      </c>
    </row>
    <row r="24" spans="1:25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41"/>
      <c r="V24" s="41"/>
      <c r="W24" s="41"/>
      <c r="X24" s="41"/>
      <c r="Y24" s="33">
        <f t="shared" si="2"/>
        <v>0</v>
      </c>
    </row>
    <row r="25" spans="1:25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53"/>
      <c r="V25" s="53"/>
      <c r="W25" s="53"/>
      <c r="X25" s="53"/>
      <c r="Y25" s="33">
        <f t="shared" si="2"/>
        <v>107</v>
      </c>
    </row>
    <row r="26" spans="1:25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53">
        <v>36</v>
      </c>
      <c r="V26" s="53"/>
      <c r="W26" s="53"/>
      <c r="X26" s="53">
        <v>22</v>
      </c>
      <c r="Y26" s="33">
        <f t="shared" si="2"/>
        <v>58</v>
      </c>
    </row>
    <row r="27" spans="1:25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53"/>
      <c r="V27" s="53"/>
      <c r="W27" s="53"/>
      <c r="X27" s="53"/>
      <c r="Y27" s="33">
        <f t="shared" si="2"/>
        <v>533</v>
      </c>
    </row>
    <row r="28" spans="1:25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41"/>
      <c r="V28" s="41">
        <v>33</v>
      </c>
      <c r="W28" s="41">
        <v>37</v>
      </c>
      <c r="X28" s="41">
        <v>18</v>
      </c>
      <c r="Y28" s="33">
        <f t="shared" si="2"/>
        <v>191</v>
      </c>
    </row>
    <row r="29" spans="1:25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41"/>
      <c r="W29" s="41"/>
      <c r="X29" s="41"/>
      <c r="Y29" s="33">
        <f t="shared" si="2"/>
        <v>0</v>
      </c>
    </row>
    <row r="30" spans="1:25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/>
      <c r="V30" s="33"/>
      <c r="W30" s="33"/>
      <c r="X30" s="33"/>
      <c r="Y30" s="33">
        <f t="shared" si="2"/>
        <v>0</v>
      </c>
    </row>
    <row r="31" spans="1:25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5" ht="15.75" thickBot="1" x14ac:dyDescent="0.3">
      <c r="A32" s="62" t="s">
        <v>47</v>
      </c>
      <c r="B32" s="63"/>
      <c r="C32" s="63"/>
      <c r="D32" s="64"/>
      <c r="E32" s="21">
        <f t="shared" ref="E32:L32" si="3">SUM(E34:E41)</f>
        <v>2795.1389799999997</v>
      </c>
      <c r="F32" s="21">
        <f t="shared" si="3"/>
        <v>353</v>
      </c>
      <c r="G32" s="21">
        <f t="shared" si="3"/>
        <v>353</v>
      </c>
      <c r="H32" s="21">
        <f t="shared" si="3"/>
        <v>566</v>
      </c>
      <c r="I32" s="21">
        <f t="shared" si="3"/>
        <v>566</v>
      </c>
      <c r="J32" s="21">
        <f t="shared" si="3"/>
        <v>461</v>
      </c>
      <c r="K32" s="21">
        <f t="shared" si="3"/>
        <v>461</v>
      </c>
      <c r="L32" s="21">
        <f t="shared" si="3"/>
        <v>481</v>
      </c>
      <c r="M32" s="21">
        <f>SUM(M34:M41)</f>
        <v>481</v>
      </c>
      <c r="N32" s="183">
        <f t="shared" ref="N32:Y32" si="4">SUM(N34:N41)</f>
        <v>0</v>
      </c>
      <c r="O32" s="21">
        <f t="shared" si="4"/>
        <v>0</v>
      </c>
      <c r="P32" s="21">
        <f t="shared" si="4"/>
        <v>0</v>
      </c>
      <c r="Q32" s="21">
        <f t="shared" si="4"/>
        <v>0</v>
      </c>
      <c r="R32" s="21">
        <f t="shared" si="4"/>
        <v>0</v>
      </c>
      <c r="S32" s="21">
        <f t="shared" si="4"/>
        <v>0</v>
      </c>
      <c r="T32" s="21">
        <f t="shared" si="4"/>
        <v>0</v>
      </c>
      <c r="U32" s="21">
        <f t="shared" si="4"/>
        <v>0</v>
      </c>
      <c r="V32" s="21">
        <f t="shared" si="4"/>
        <v>0</v>
      </c>
      <c r="W32" s="21">
        <f t="shared" si="4"/>
        <v>0</v>
      </c>
      <c r="X32" s="21">
        <f t="shared" si="4"/>
        <v>0</v>
      </c>
      <c r="Y32" s="21">
        <f t="shared" si="4"/>
        <v>0</v>
      </c>
    </row>
    <row r="33" spans="1:25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25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/>
      <c r="V34" s="32"/>
      <c r="W34" s="32"/>
      <c r="X34" s="32"/>
      <c r="Y34" s="32">
        <f t="shared" ref="Y34:Y41" si="5">SUM(N34:X34)</f>
        <v>0</v>
      </c>
    </row>
    <row r="35" spans="1:25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/>
      <c r="V35" s="32"/>
      <c r="W35" s="32"/>
      <c r="X35" s="32"/>
      <c r="Y35" s="32">
        <f t="shared" si="5"/>
        <v>0</v>
      </c>
    </row>
    <row r="36" spans="1:25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/>
      <c r="V36" s="32"/>
      <c r="W36" s="32"/>
      <c r="X36" s="32"/>
      <c r="Y36" s="32">
        <f t="shared" si="5"/>
        <v>0</v>
      </c>
    </row>
    <row r="37" spans="1:25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/>
      <c r="V37" s="32"/>
      <c r="W37" s="32"/>
      <c r="X37" s="32"/>
      <c r="Y37" s="32">
        <f t="shared" si="5"/>
        <v>0</v>
      </c>
    </row>
    <row r="38" spans="1:25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/>
      <c r="V38" s="32"/>
      <c r="W38" s="32"/>
      <c r="X38" s="32"/>
      <c r="Y38" s="32">
        <f t="shared" si="5"/>
        <v>0</v>
      </c>
    </row>
    <row r="39" spans="1:25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/>
      <c r="V39" s="32"/>
      <c r="W39" s="32"/>
      <c r="X39" s="32"/>
      <c r="Y39" s="32">
        <f t="shared" si="5"/>
        <v>0</v>
      </c>
    </row>
    <row r="40" spans="1:25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/>
      <c r="V40" s="32"/>
      <c r="W40" s="32"/>
      <c r="X40" s="32"/>
      <c r="Y40" s="32">
        <f t="shared" si="5"/>
        <v>0</v>
      </c>
    </row>
    <row r="41" spans="1:25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/>
      <c r="V41" s="32"/>
      <c r="W41" s="32"/>
      <c r="X41" s="32"/>
      <c r="Y41" s="32">
        <f t="shared" si="5"/>
        <v>0</v>
      </c>
    </row>
    <row r="42" spans="1:25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25" ht="15.75" thickBot="1" x14ac:dyDescent="0.3">
      <c r="A43" s="18" t="s">
        <v>60</v>
      </c>
      <c r="B43" s="19"/>
      <c r="C43" s="66"/>
      <c r="D43" s="64"/>
      <c r="E43" s="21">
        <f t="shared" ref="E43:L43" si="6">SUM(E45:E67)</f>
        <v>121922.489</v>
      </c>
      <c r="F43" s="21">
        <f t="shared" si="6"/>
        <v>14548</v>
      </c>
      <c r="G43" s="21">
        <f t="shared" si="6"/>
        <v>10447</v>
      </c>
      <c r="H43" s="21">
        <f t="shared" si="6"/>
        <v>9722</v>
      </c>
      <c r="I43" s="21">
        <f t="shared" si="6"/>
        <v>8915</v>
      </c>
      <c r="J43" s="21">
        <f t="shared" si="6"/>
        <v>8878</v>
      </c>
      <c r="K43" s="21">
        <f t="shared" si="6"/>
        <v>5378</v>
      </c>
      <c r="L43" s="21">
        <f t="shared" si="6"/>
        <v>7611</v>
      </c>
      <c r="M43" s="21">
        <f>SUM(M45:M67)</f>
        <v>7611</v>
      </c>
      <c r="N43" s="183">
        <f t="shared" ref="N43:Y43" si="7">SUM(N45:N67)</f>
        <v>11</v>
      </c>
      <c r="O43" s="21">
        <f t="shared" si="7"/>
        <v>179</v>
      </c>
      <c r="P43" s="21">
        <f t="shared" si="7"/>
        <v>487</v>
      </c>
      <c r="Q43" s="21">
        <f t="shared" si="7"/>
        <v>0</v>
      </c>
      <c r="R43" s="21">
        <f t="shared" si="7"/>
        <v>39</v>
      </c>
      <c r="S43" s="21">
        <f t="shared" si="7"/>
        <v>99</v>
      </c>
      <c r="T43" s="21">
        <f t="shared" si="7"/>
        <v>26</v>
      </c>
      <c r="U43" s="21">
        <f t="shared" si="7"/>
        <v>386</v>
      </c>
      <c r="V43" s="21">
        <f t="shared" si="7"/>
        <v>361</v>
      </c>
      <c r="W43" s="21">
        <f t="shared" si="7"/>
        <v>247</v>
      </c>
      <c r="X43" s="21">
        <f t="shared" si="7"/>
        <v>188</v>
      </c>
      <c r="Y43" s="21">
        <f t="shared" si="7"/>
        <v>2023</v>
      </c>
    </row>
    <row r="44" spans="1:25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</row>
    <row r="45" spans="1:25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/>
      <c r="V45" s="41"/>
      <c r="W45" s="41"/>
      <c r="X45" s="41"/>
      <c r="Y45" s="41">
        <f t="shared" ref="Y45:Y67" si="8">SUM(N45:X45)</f>
        <v>0</v>
      </c>
    </row>
    <row r="46" spans="1:25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v>218</v>
      </c>
      <c r="V46" s="41">
        <v>156</v>
      </c>
      <c r="W46" s="41">
        <v>43</v>
      </c>
      <c r="X46" s="41">
        <v>180</v>
      </c>
      <c r="Y46" s="41">
        <f t="shared" si="8"/>
        <v>699</v>
      </c>
    </row>
    <row r="47" spans="1:25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41"/>
      <c r="W47" s="41"/>
      <c r="X47" s="41"/>
      <c r="Y47" s="41">
        <f t="shared" si="8"/>
        <v>0</v>
      </c>
    </row>
    <row r="48" spans="1:25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/>
      <c r="V48" s="41"/>
      <c r="W48" s="41"/>
      <c r="X48" s="41"/>
      <c r="Y48" s="41">
        <f t="shared" si="8"/>
        <v>0</v>
      </c>
    </row>
    <row r="49" spans="1:25" x14ac:dyDescent="0.25">
      <c r="A49" s="25" t="s">
        <v>65</v>
      </c>
      <c r="B49" s="27" t="s">
        <v>66</v>
      </c>
      <c r="C49" s="27" t="s">
        <v>4</v>
      </c>
      <c r="D49" s="27" t="s">
        <v>27</v>
      </c>
      <c r="E49" s="28">
        <v>17322</v>
      </c>
      <c r="F49" s="34">
        <v>0</v>
      </c>
      <c r="G49" s="30">
        <v>0</v>
      </c>
      <c r="H49" s="39">
        <v>173</v>
      </c>
      <c r="I49" s="39">
        <v>173</v>
      </c>
      <c r="J49" s="39">
        <v>878</v>
      </c>
      <c r="K49" s="40">
        <v>378</v>
      </c>
      <c r="L49" s="41">
        <v>400</v>
      </c>
      <c r="M49" s="41">
        <v>400</v>
      </c>
      <c r="N49" s="184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/>
      <c r="V49" s="41"/>
      <c r="W49" s="41"/>
      <c r="X49" s="41"/>
      <c r="Y49" s="41">
        <f t="shared" si="8"/>
        <v>0</v>
      </c>
    </row>
    <row r="50" spans="1:25" x14ac:dyDescent="0.25">
      <c r="A50" s="25" t="s">
        <v>65</v>
      </c>
      <c r="B50" s="27" t="s">
        <v>66</v>
      </c>
      <c r="C50" s="27" t="s">
        <v>63</v>
      </c>
      <c r="D50" s="27" t="s">
        <v>27</v>
      </c>
      <c r="E50" s="28">
        <v>3389</v>
      </c>
      <c r="F50" s="34"/>
      <c r="G50" s="30"/>
      <c r="H50" s="39"/>
      <c r="I50" s="39"/>
      <c r="J50" s="39"/>
      <c r="K50" s="40"/>
      <c r="L50" s="41">
        <v>500</v>
      </c>
      <c r="M50" s="41">
        <v>500</v>
      </c>
      <c r="N50" s="184">
        <v>0</v>
      </c>
      <c r="O50" s="41">
        <v>0</v>
      </c>
      <c r="P50" s="41">
        <v>0</v>
      </c>
      <c r="Q50" s="41">
        <v>0</v>
      </c>
      <c r="R50" s="41">
        <v>0</v>
      </c>
      <c r="S50" s="41"/>
      <c r="T50" s="41"/>
      <c r="U50" s="41"/>
      <c r="V50" s="41"/>
      <c r="W50" s="41"/>
      <c r="X50" s="41"/>
      <c r="Y50" s="41">
        <f t="shared" si="8"/>
        <v>0</v>
      </c>
    </row>
    <row r="51" spans="1:25" x14ac:dyDescent="0.25">
      <c r="A51" s="25" t="s">
        <v>67</v>
      </c>
      <c r="B51" s="27" t="s">
        <v>66</v>
      </c>
      <c r="C51" s="27" t="s">
        <v>4</v>
      </c>
      <c r="D51" s="27" t="s">
        <v>27</v>
      </c>
      <c r="E51" s="28">
        <v>5845</v>
      </c>
      <c r="F51" s="34">
        <v>0</v>
      </c>
      <c r="G51" s="30">
        <v>96</v>
      </c>
      <c r="H51" s="39">
        <v>0</v>
      </c>
      <c r="I51" s="39">
        <v>63</v>
      </c>
      <c r="J51" s="39">
        <v>0</v>
      </c>
      <c r="K51" s="40">
        <v>0</v>
      </c>
      <c r="L51" s="41">
        <v>0</v>
      </c>
      <c r="M51" s="195">
        <v>0</v>
      </c>
      <c r="N51" s="184">
        <v>0</v>
      </c>
      <c r="O51" s="41">
        <v>0</v>
      </c>
      <c r="P51" s="41">
        <v>0</v>
      </c>
      <c r="Q51" s="41">
        <v>0</v>
      </c>
      <c r="R51" s="41"/>
      <c r="S51" s="41"/>
      <c r="T51" s="41"/>
      <c r="U51" s="41"/>
      <c r="V51" s="41"/>
      <c r="W51" s="41"/>
      <c r="X51" s="41"/>
      <c r="Y51" s="41">
        <f t="shared" si="8"/>
        <v>0</v>
      </c>
    </row>
    <row r="52" spans="1:25" x14ac:dyDescent="0.25">
      <c r="A52" s="25" t="s">
        <v>68</v>
      </c>
      <c r="B52" s="27" t="s">
        <v>66</v>
      </c>
      <c r="C52" s="27" t="s">
        <v>4</v>
      </c>
      <c r="D52" s="27" t="s">
        <v>27</v>
      </c>
      <c r="E52" s="28">
        <v>11690</v>
      </c>
      <c r="F52" s="34">
        <v>3500</v>
      </c>
      <c r="G52" s="30">
        <v>2500</v>
      </c>
      <c r="H52" s="39">
        <v>1500</v>
      </c>
      <c r="I52" s="39">
        <v>1000</v>
      </c>
      <c r="J52" s="39">
        <v>1000</v>
      </c>
      <c r="K52" s="40">
        <v>500</v>
      </c>
      <c r="L52" s="41">
        <v>600</v>
      </c>
      <c r="M52" s="41">
        <v>600</v>
      </c>
      <c r="N52" s="184">
        <v>1</v>
      </c>
      <c r="O52" s="41">
        <v>78</v>
      </c>
      <c r="P52" s="41">
        <v>474</v>
      </c>
      <c r="Q52" s="41">
        <v>0</v>
      </c>
      <c r="R52" s="41">
        <v>22</v>
      </c>
      <c r="S52" s="41"/>
      <c r="T52" s="41">
        <v>15</v>
      </c>
      <c r="U52" s="41"/>
      <c r="V52" s="41">
        <v>205</v>
      </c>
      <c r="W52" s="41">
        <v>203</v>
      </c>
      <c r="X52" s="41">
        <v>8</v>
      </c>
      <c r="Y52" s="41">
        <f t="shared" si="8"/>
        <v>1006</v>
      </c>
    </row>
    <row r="53" spans="1:25" x14ac:dyDescent="0.25">
      <c r="A53" s="25" t="s">
        <v>69</v>
      </c>
      <c r="B53" s="27" t="s">
        <v>66</v>
      </c>
      <c r="C53" s="27" t="s">
        <v>70</v>
      </c>
      <c r="D53" s="27" t="s">
        <v>27</v>
      </c>
      <c r="E53" s="28">
        <v>7570</v>
      </c>
      <c r="F53" s="34">
        <v>3000</v>
      </c>
      <c r="G53" s="30">
        <v>0</v>
      </c>
      <c r="H53" s="39">
        <v>889</v>
      </c>
      <c r="I53" s="39">
        <v>889</v>
      </c>
      <c r="J53" s="39">
        <v>0</v>
      </c>
      <c r="K53" s="40">
        <v>0</v>
      </c>
      <c r="L53" s="41">
        <v>1618</v>
      </c>
      <c r="M53" s="41">
        <v>1618</v>
      </c>
      <c r="N53" s="184">
        <v>0</v>
      </c>
      <c r="O53" s="41">
        <v>0</v>
      </c>
      <c r="P53" s="41">
        <v>0</v>
      </c>
      <c r="Q53" s="41">
        <v>0</v>
      </c>
      <c r="R53" s="41">
        <v>0</v>
      </c>
      <c r="S53" s="41"/>
      <c r="T53" s="41"/>
      <c r="U53" s="41"/>
      <c r="V53" s="41"/>
      <c r="W53" s="41"/>
      <c r="X53" s="41"/>
      <c r="Y53" s="41">
        <f t="shared" si="8"/>
        <v>0</v>
      </c>
    </row>
    <row r="54" spans="1:25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32"/>
      <c r="V54" s="32"/>
      <c r="W54" s="32"/>
      <c r="X54" s="32"/>
      <c r="Y54" s="41">
        <f t="shared" si="8"/>
        <v>0</v>
      </c>
    </row>
    <row r="55" spans="1:25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32"/>
      <c r="V55" s="32"/>
      <c r="W55" s="32"/>
      <c r="X55" s="32"/>
      <c r="Y55" s="41">
        <f t="shared" si="8"/>
        <v>0</v>
      </c>
    </row>
    <row r="56" spans="1:25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32"/>
      <c r="V56" s="32"/>
      <c r="W56" s="32"/>
      <c r="X56" s="32"/>
      <c r="Y56" s="41">
        <f t="shared" si="8"/>
        <v>0</v>
      </c>
    </row>
    <row r="57" spans="1:25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32"/>
      <c r="V57" s="32"/>
      <c r="W57" s="32"/>
      <c r="X57" s="32"/>
      <c r="Y57" s="41">
        <f t="shared" si="8"/>
        <v>0</v>
      </c>
    </row>
    <row r="58" spans="1:25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32"/>
      <c r="V58" s="32"/>
      <c r="W58" s="32"/>
      <c r="X58" s="32"/>
      <c r="Y58" s="41">
        <f t="shared" si="8"/>
        <v>0</v>
      </c>
    </row>
    <row r="59" spans="1:25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41"/>
      <c r="W59" s="41"/>
      <c r="X59" s="41"/>
      <c r="Y59" s="41">
        <f t="shared" si="8"/>
        <v>0</v>
      </c>
    </row>
    <row r="60" spans="1:25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/>
      <c r="V60" s="41"/>
      <c r="W60" s="41"/>
      <c r="X60" s="41"/>
      <c r="Y60" s="41">
        <f t="shared" si="8"/>
        <v>0</v>
      </c>
    </row>
    <row r="61" spans="1:25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/>
      <c r="V61" s="41"/>
      <c r="W61" s="41"/>
      <c r="X61" s="41"/>
      <c r="Y61" s="41">
        <f t="shared" si="8"/>
        <v>0</v>
      </c>
    </row>
    <row r="62" spans="1:25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/>
      <c r="V62" s="41"/>
      <c r="W62" s="41"/>
      <c r="X62" s="41"/>
      <c r="Y62" s="41">
        <f t="shared" si="8"/>
        <v>8</v>
      </c>
    </row>
    <row r="63" spans="1:25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/>
      <c r="V63" s="41"/>
      <c r="W63" s="41">
        <v>1</v>
      </c>
      <c r="X63" s="41"/>
      <c r="Y63" s="41">
        <f t="shared" si="8"/>
        <v>6</v>
      </c>
    </row>
    <row r="64" spans="1:25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/>
      <c r="V64" s="41"/>
      <c r="W64" s="41"/>
      <c r="X64" s="41"/>
      <c r="Y64" s="41">
        <f t="shared" si="8"/>
        <v>28</v>
      </c>
    </row>
    <row r="65" spans="1:753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53">
        <v>168</v>
      </c>
      <c r="V65" s="53"/>
      <c r="W65" s="53"/>
      <c r="X65" s="53"/>
      <c r="Y65" s="41">
        <f t="shared" si="8"/>
        <v>276</v>
      </c>
    </row>
    <row r="66" spans="1:753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/>
      <c r="V66" s="41"/>
      <c r="W66" s="41"/>
      <c r="X66" s="41"/>
      <c r="Y66" s="41">
        <f t="shared" si="8"/>
        <v>0</v>
      </c>
    </row>
    <row r="67" spans="1:753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/>
      <c r="V67" s="41"/>
      <c r="W67" s="41"/>
      <c r="X67" s="41"/>
      <c r="Y67" s="41">
        <f t="shared" si="8"/>
        <v>0</v>
      </c>
    </row>
    <row r="68" spans="1:753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53" ht="15" customHeight="1" thickBot="1" x14ac:dyDescent="0.3">
      <c r="A69" s="78" t="s">
        <v>86</v>
      </c>
      <c r="B69" s="79"/>
      <c r="C69" s="20"/>
      <c r="D69" s="19"/>
      <c r="E69" s="21">
        <f t="shared" ref="E69:L69" si="9">SUM(E71:E91)</f>
        <v>272976.37343000004</v>
      </c>
      <c r="F69" s="21">
        <f t="shared" si="9"/>
        <v>26697.138607500001</v>
      </c>
      <c r="G69" s="21">
        <f t="shared" si="9"/>
        <v>38816</v>
      </c>
      <c r="H69" s="21">
        <f t="shared" si="9"/>
        <v>11404</v>
      </c>
      <c r="I69" s="21">
        <f t="shared" si="9"/>
        <v>12919</v>
      </c>
      <c r="J69" s="21">
        <f t="shared" si="9"/>
        <v>10811</v>
      </c>
      <c r="K69" s="21">
        <f t="shared" si="9"/>
        <v>9811</v>
      </c>
      <c r="L69" s="21">
        <f t="shared" si="9"/>
        <v>6169</v>
      </c>
      <c r="M69" s="21">
        <f>SUM(M71:M91)</f>
        <v>6247</v>
      </c>
      <c r="N69" s="183">
        <f t="shared" ref="N69:Y69" si="10">SUM(N71:N91)</f>
        <v>336</v>
      </c>
      <c r="O69" s="21">
        <f t="shared" si="10"/>
        <v>358</v>
      </c>
      <c r="P69" s="21">
        <f t="shared" si="10"/>
        <v>0</v>
      </c>
      <c r="Q69" s="21">
        <f t="shared" si="10"/>
        <v>419</v>
      </c>
      <c r="R69" s="21">
        <f t="shared" si="10"/>
        <v>604</v>
      </c>
      <c r="S69" s="21">
        <f t="shared" si="10"/>
        <v>9</v>
      </c>
      <c r="T69" s="21">
        <f t="shared" si="10"/>
        <v>282</v>
      </c>
      <c r="U69" s="21">
        <f t="shared" si="10"/>
        <v>36</v>
      </c>
      <c r="V69" s="21">
        <f t="shared" si="10"/>
        <v>388</v>
      </c>
      <c r="W69" s="21">
        <f t="shared" si="10"/>
        <v>222</v>
      </c>
      <c r="X69" s="21">
        <f t="shared" si="10"/>
        <v>100</v>
      </c>
      <c r="Y69" s="21">
        <f t="shared" si="10"/>
        <v>2754</v>
      </c>
    </row>
    <row r="70" spans="1:753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53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/>
      <c r="V71" s="41"/>
      <c r="W71" s="41"/>
      <c r="X71" s="41"/>
      <c r="Y71" s="41">
        <f t="shared" ref="Y71:Y91" si="11">SUM(N71:X71)</f>
        <v>0</v>
      </c>
    </row>
    <row r="72" spans="1:753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/>
      <c r="V72" s="41"/>
      <c r="W72" s="41"/>
      <c r="X72" s="41"/>
      <c r="Y72" s="41">
        <f t="shared" si="11"/>
        <v>0</v>
      </c>
    </row>
    <row r="73" spans="1:753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/>
      <c r="V73" s="41"/>
      <c r="W73" s="41"/>
      <c r="X73" s="41"/>
      <c r="Y73" s="41">
        <f t="shared" si="11"/>
        <v>0</v>
      </c>
    </row>
    <row r="74" spans="1:753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/>
      <c r="V74" s="41"/>
      <c r="W74" s="41"/>
      <c r="X74" s="41"/>
      <c r="Y74" s="41">
        <f t="shared" si="11"/>
        <v>0</v>
      </c>
    </row>
    <row r="75" spans="1:753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/>
      <c r="V75" s="41"/>
      <c r="W75" s="41"/>
      <c r="X75" s="41">
        <v>13</v>
      </c>
      <c r="Y75" s="41">
        <f t="shared" si="11"/>
        <v>13</v>
      </c>
    </row>
    <row r="76" spans="1:753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  <c r="V76" s="41">
        <v>23</v>
      </c>
      <c r="W76" s="41"/>
      <c r="X76" s="41">
        <v>22</v>
      </c>
      <c r="Y76" s="41">
        <f t="shared" si="11"/>
        <v>45</v>
      </c>
    </row>
    <row r="77" spans="1:753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/>
      <c r="V77" s="41"/>
      <c r="W77" s="41"/>
      <c r="X77" s="41"/>
      <c r="Y77" s="41">
        <f t="shared" si="11"/>
        <v>0</v>
      </c>
    </row>
    <row r="78" spans="1:753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53">
        <v>36</v>
      </c>
      <c r="V78" s="53">
        <v>24</v>
      </c>
      <c r="W78" s="53"/>
      <c r="X78" s="53">
        <v>65</v>
      </c>
      <c r="Y78" s="41">
        <f t="shared" si="11"/>
        <v>221</v>
      </c>
    </row>
    <row r="79" spans="1:753" ht="14.45" customHeight="1" x14ac:dyDescent="0.25">
      <c r="A79" s="25" t="s">
        <v>94</v>
      </c>
      <c r="B79" s="26"/>
      <c r="C79" s="27" t="s">
        <v>0</v>
      </c>
      <c r="D79" s="27" t="s">
        <v>27</v>
      </c>
      <c r="E79" s="27">
        <v>7997</v>
      </c>
      <c r="F79" s="29"/>
      <c r="G79" s="29"/>
      <c r="H79" s="29">
        <v>0</v>
      </c>
      <c r="I79" s="29">
        <v>0</v>
      </c>
      <c r="J79" s="29">
        <v>400</v>
      </c>
      <c r="K79" s="40">
        <v>400</v>
      </c>
      <c r="L79" s="26">
        <v>450</v>
      </c>
      <c r="M79" s="198">
        <v>450</v>
      </c>
      <c r="N79" s="186">
        <v>0</v>
      </c>
      <c r="O79" s="26">
        <v>0</v>
      </c>
      <c r="P79" s="26">
        <v>0</v>
      </c>
      <c r="Q79" s="26">
        <v>0</v>
      </c>
      <c r="R79" s="26">
        <v>0</v>
      </c>
      <c r="S79" s="26"/>
      <c r="T79" s="26"/>
      <c r="U79" s="26"/>
      <c r="V79" s="26"/>
      <c r="W79" s="26"/>
      <c r="X79" s="26"/>
      <c r="Y79" s="41">
        <f t="shared" si="11"/>
        <v>0</v>
      </c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  <c r="ABX79" s="92"/>
      <c r="ABY79" s="92"/>
    </row>
    <row r="80" spans="1:753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26"/>
      <c r="V80" s="26">
        <v>341</v>
      </c>
      <c r="W80" s="26">
        <v>222</v>
      </c>
      <c r="X80" s="26"/>
      <c r="Y80" s="41">
        <f t="shared" si="11"/>
        <v>2468</v>
      </c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  <c r="ABW80" s="92"/>
      <c r="ABX80" s="92"/>
      <c r="ABY80" s="92"/>
    </row>
    <row r="81" spans="1:753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26"/>
      <c r="V81" s="26"/>
      <c r="W81" s="26"/>
      <c r="X81" s="26"/>
      <c r="Y81" s="41">
        <f t="shared" si="11"/>
        <v>7</v>
      </c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  <c r="ABX81" s="92"/>
      <c r="ABY81" s="92"/>
    </row>
    <row r="82" spans="1:753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26"/>
      <c r="V82" s="26"/>
      <c r="W82" s="26"/>
      <c r="X82" s="26"/>
      <c r="Y82" s="41">
        <f t="shared" si="11"/>
        <v>0</v>
      </c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  <c r="ABX82" s="92"/>
      <c r="ABY82" s="92"/>
    </row>
    <row r="83" spans="1:753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26"/>
      <c r="V83" s="26"/>
      <c r="W83" s="26"/>
      <c r="X83" s="26"/>
      <c r="Y83" s="41">
        <f t="shared" si="11"/>
        <v>0</v>
      </c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  <c r="ABX83" s="92"/>
      <c r="ABY83" s="92"/>
    </row>
    <row r="84" spans="1:753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26"/>
      <c r="V84" s="26"/>
      <c r="W84" s="26"/>
      <c r="X84" s="26"/>
      <c r="Y84" s="41">
        <f t="shared" si="11"/>
        <v>0</v>
      </c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  <c r="ABX84" s="92"/>
      <c r="ABY84" s="92"/>
    </row>
    <row r="85" spans="1:753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26"/>
      <c r="V85" s="26"/>
      <c r="W85" s="26"/>
      <c r="X85" s="26"/>
      <c r="Y85" s="41">
        <f t="shared" si="11"/>
        <v>0</v>
      </c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  <c r="ABY85" s="92"/>
    </row>
    <row r="86" spans="1:753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98"/>
      <c r="V86" s="98"/>
      <c r="W86" s="98"/>
      <c r="X86" s="98"/>
      <c r="Y86" s="41">
        <f t="shared" si="11"/>
        <v>0</v>
      </c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  <c r="ABV86" s="99"/>
      <c r="ABW86" s="99"/>
      <c r="ABX86" s="99"/>
      <c r="ABY86" s="99"/>
    </row>
    <row r="87" spans="1:753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26"/>
      <c r="V87" s="26"/>
      <c r="W87" s="26"/>
      <c r="X87" s="26"/>
      <c r="Y87" s="41">
        <f t="shared" si="11"/>
        <v>0</v>
      </c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</row>
    <row r="88" spans="1:753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26"/>
      <c r="V88" s="26"/>
      <c r="W88" s="26"/>
      <c r="X88" s="26"/>
      <c r="Y88" s="41">
        <f t="shared" si="11"/>
        <v>0</v>
      </c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  <c r="ABY88" s="92"/>
    </row>
    <row r="89" spans="1:753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26"/>
      <c r="V89" s="26"/>
      <c r="W89" s="26"/>
      <c r="X89" s="26"/>
      <c r="Y89" s="41">
        <f t="shared" si="11"/>
        <v>0</v>
      </c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  <c r="ABY89" s="92"/>
    </row>
    <row r="90" spans="1:753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98"/>
      <c r="V90" s="98"/>
      <c r="W90" s="98"/>
      <c r="X90" s="98"/>
      <c r="Y90" s="41">
        <f t="shared" si="11"/>
        <v>0</v>
      </c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  <c r="ABW90" s="99"/>
      <c r="ABX90" s="99"/>
      <c r="ABY90" s="99"/>
    </row>
    <row r="91" spans="1:753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26"/>
      <c r="V91" s="26"/>
      <c r="W91" s="26"/>
      <c r="X91" s="26"/>
      <c r="Y91" s="41">
        <f t="shared" si="11"/>
        <v>0</v>
      </c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  <c r="ABY91" s="92"/>
    </row>
    <row r="92" spans="1:753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</row>
    <row r="93" spans="1:753" ht="15" customHeight="1" thickBot="1" x14ac:dyDescent="0.3">
      <c r="A93" s="18" t="s">
        <v>107</v>
      </c>
      <c r="B93" s="79"/>
      <c r="C93" s="19"/>
      <c r="D93" s="20"/>
      <c r="E93" s="21">
        <f t="shared" ref="E93:K93" si="12">SUM(E97:E102)</f>
        <v>17771</v>
      </c>
      <c r="F93" s="21">
        <f t="shared" si="12"/>
        <v>3367</v>
      </c>
      <c r="G93" s="21">
        <f t="shared" si="12"/>
        <v>2519</v>
      </c>
      <c r="H93" s="21">
        <f t="shared" si="12"/>
        <v>1800</v>
      </c>
      <c r="I93" s="21">
        <f t="shared" si="12"/>
        <v>2300</v>
      </c>
      <c r="J93" s="21">
        <f t="shared" si="12"/>
        <v>3328</v>
      </c>
      <c r="K93" s="21">
        <f t="shared" si="12"/>
        <v>3796</v>
      </c>
      <c r="L93" s="21">
        <f t="shared" ref="L93:Y93" si="13">SUM(L95:L102)</f>
        <v>2368</v>
      </c>
      <c r="M93" s="21">
        <f>SUM(M95:M102)</f>
        <v>2756</v>
      </c>
      <c r="N93" s="183">
        <f t="shared" si="13"/>
        <v>124</v>
      </c>
      <c r="O93" s="21">
        <f t="shared" si="13"/>
        <v>148</v>
      </c>
      <c r="P93" s="21">
        <f t="shared" si="13"/>
        <v>57</v>
      </c>
      <c r="Q93" s="21">
        <f t="shared" si="13"/>
        <v>0</v>
      </c>
      <c r="R93" s="21">
        <f t="shared" si="13"/>
        <v>0</v>
      </c>
      <c r="S93" s="21">
        <f t="shared" si="13"/>
        <v>0</v>
      </c>
      <c r="T93" s="21">
        <f t="shared" si="13"/>
        <v>1368</v>
      </c>
      <c r="U93" s="21">
        <f t="shared" si="13"/>
        <v>143</v>
      </c>
      <c r="V93" s="21">
        <f t="shared" si="13"/>
        <v>757</v>
      </c>
      <c r="W93" s="21">
        <f t="shared" si="13"/>
        <v>0</v>
      </c>
      <c r="X93" s="21">
        <f>SUM(X95:X102)</f>
        <v>138</v>
      </c>
      <c r="Y93" s="21">
        <f t="shared" si="13"/>
        <v>2735</v>
      </c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</row>
    <row r="94" spans="1:753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</row>
    <row r="95" spans="1:753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/>
      <c r="V95" s="43"/>
      <c r="W95" s="43"/>
      <c r="X95" s="43"/>
      <c r="Y95" s="43">
        <f t="shared" ref="Y95:Y102" si="14">SUM(N95:X95)</f>
        <v>0</v>
      </c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  <c r="ABY95" s="92"/>
    </row>
    <row r="96" spans="1:753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/>
      <c r="V96" s="43"/>
      <c r="W96" s="43"/>
      <c r="X96" s="43">
        <v>10</v>
      </c>
      <c r="Y96" s="43">
        <f t="shared" si="14"/>
        <v>1378</v>
      </c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  <c r="ABY96" s="92"/>
    </row>
    <row r="97" spans="1:753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26"/>
      <c r="V97" s="26"/>
      <c r="W97" s="26"/>
      <c r="X97" s="26"/>
      <c r="Y97" s="43">
        <f t="shared" si="14"/>
        <v>0</v>
      </c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  <c r="ABX97" s="92"/>
      <c r="ABY97" s="92"/>
    </row>
    <row r="98" spans="1:753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43">
        <f t="shared" si="14"/>
        <v>0</v>
      </c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  <c r="ABX98" s="92"/>
      <c r="ABY98" s="92"/>
    </row>
    <row r="99" spans="1:753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26">
        <v>42</v>
      </c>
      <c r="V99" s="26"/>
      <c r="W99" s="26"/>
      <c r="X99" s="26"/>
      <c r="Y99" s="43">
        <f t="shared" si="14"/>
        <v>42</v>
      </c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  <c r="ABX99" s="92"/>
      <c r="ABY99" s="92"/>
    </row>
    <row r="100" spans="1:753" ht="14.45" customHeight="1" x14ac:dyDescent="0.25">
      <c r="A100" s="43" t="s">
        <v>111</v>
      </c>
      <c r="B100" s="44"/>
      <c r="C100" s="44" t="s">
        <v>0</v>
      </c>
      <c r="D100" s="44" t="s">
        <v>27</v>
      </c>
      <c r="E100" s="45">
        <v>2665</v>
      </c>
      <c r="F100" s="46">
        <v>700</v>
      </c>
      <c r="G100" s="47">
        <f>100+300</f>
        <v>400</v>
      </c>
      <c r="H100" s="44">
        <v>300</v>
      </c>
      <c r="I100" s="44">
        <v>300</v>
      </c>
      <c r="J100" s="44">
        <v>800</v>
      </c>
      <c r="K100" s="52">
        <v>800</v>
      </c>
      <c r="L100" s="65">
        <v>184</v>
      </c>
      <c r="M100" s="209">
        <v>184</v>
      </c>
      <c r="N100" s="65">
        <v>0</v>
      </c>
      <c r="O100" s="65">
        <v>148</v>
      </c>
      <c r="P100" s="65">
        <v>0</v>
      </c>
      <c r="Q100" s="65">
        <v>0</v>
      </c>
      <c r="R100" s="65">
        <v>0</v>
      </c>
      <c r="S100" s="65"/>
      <c r="T100" s="65"/>
      <c r="U100" s="65">
        <v>101</v>
      </c>
      <c r="V100" s="65">
        <v>156</v>
      </c>
      <c r="W100" s="65"/>
      <c r="X100" s="65">
        <v>128</v>
      </c>
      <c r="Y100" s="43">
        <f t="shared" si="14"/>
        <v>533</v>
      </c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  <c r="ABV100" s="110"/>
      <c r="ABW100" s="110"/>
      <c r="ABX100" s="110"/>
      <c r="ABY100" s="110"/>
    </row>
    <row r="101" spans="1:753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26"/>
      <c r="V101" s="26"/>
      <c r="W101" s="26"/>
      <c r="X101" s="26"/>
      <c r="Y101" s="43">
        <f t="shared" si="14"/>
        <v>0</v>
      </c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  <c r="ABY101" s="92"/>
    </row>
    <row r="102" spans="1:753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26"/>
      <c r="V102" s="26">
        <v>601</v>
      </c>
      <c r="W102" s="26"/>
      <c r="X102" s="26"/>
      <c r="Y102" s="43">
        <f t="shared" si="14"/>
        <v>782</v>
      </c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  <c r="ABX102" s="92"/>
      <c r="ABY102" s="92"/>
    </row>
    <row r="103" spans="1:753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  <c r="ABX103" s="92"/>
      <c r="ABY103" s="92"/>
    </row>
    <row r="104" spans="1:753" ht="15" customHeight="1" thickBot="1" x14ac:dyDescent="0.3">
      <c r="A104" s="62" t="s">
        <v>113</v>
      </c>
      <c r="B104" s="63"/>
      <c r="C104" s="63"/>
      <c r="D104" s="64"/>
      <c r="E104" s="21">
        <f t="shared" ref="E104:L104" si="15">SUM(E106:E129)</f>
        <v>25531.21</v>
      </c>
      <c r="F104" s="21">
        <f t="shared" si="15"/>
        <v>1972</v>
      </c>
      <c r="G104" s="21">
        <f t="shared" si="15"/>
        <v>2746</v>
      </c>
      <c r="H104" s="21">
        <f t="shared" si="15"/>
        <v>2190</v>
      </c>
      <c r="I104" s="21">
        <f t="shared" si="15"/>
        <v>3460</v>
      </c>
      <c r="J104" s="21">
        <f t="shared" si="15"/>
        <v>2725</v>
      </c>
      <c r="K104" s="21">
        <f t="shared" si="15"/>
        <v>3385</v>
      </c>
      <c r="L104" s="21">
        <f t="shared" si="15"/>
        <v>2973</v>
      </c>
      <c r="M104" s="21">
        <f>SUM(M106:M129)</f>
        <v>3273</v>
      </c>
      <c r="N104" s="183">
        <f t="shared" ref="N104:Y104" si="16">SUM(N106:N129)</f>
        <v>0</v>
      </c>
      <c r="O104" s="21">
        <f t="shared" si="16"/>
        <v>84</v>
      </c>
      <c r="P104" s="21">
        <f t="shared" si="16"/>
        <v>380</v>
      </c>
      <c r="Q104" s="21">
        <f t="shared" si="16"/>
        <v>362</v>
      </c>
      <c r="R104" s="21">
        <f t="shared" si="16"/>
        <v>105</v>
      </c>
      <c r="S104" s="21">
        <f t="shared" si="16"/>
        <v>565</v>
      </c>
      <c r="T104" s="21">
        <f t="shared" si="16"/>
        <v>200</v>
      </c>
      <c r="U104" s="21">
        <f t="shared" si="16"/>
        <v>717</v>
      </c>
      <c r="V104" s="21">
        <f t="shared" si="16"/>
        <v>572</v>
      </c>
      <c r="W104" s="21">
        <f t="shared" si="16"/>
        <v>500</v>
      </c>
      <c r="X104" s="21">
        <f t="shared" si="16"/>
        <v>153</v>
      </c>
      <c r="Y104" s="21">
        <f t="shared" si="16"/>
        <v>3638</v>
      </c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  <c r="ABX104" s="92"/>
      <c r="ABY104" s="92"/>
    </row>
    <row r="105" spans="1:753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53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/>
      <c r="V106" s="33"/>
      <c r="W106" s="33"/>
      <c r="X106" s="33"/>
      <c r="Y106" s="33">
        <f t="shared" ref="Y106:Y129" si="17">SUM(N106:X106)</f>
        <v>0</v>
      </c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</row>
    <row r="107" spans="1:753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/>
      <c r="V107" s="33"/>
      <c r="W107" s="33"/>
      <c r="X107" s="33"/>
      <c r="Y107" s="33">
        <f t="shared" si="17"/>
        <v>0</v>
      </c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</row>
    <row r="108" spans="1:753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/>
      <c r="V108" s="33"/>
      <c r="W108" s="33"/>
      <c r="X108" s="33"/>
      <c r="Y108" s="33">
        <f t="shared" si="17"/>
        <v>0</v>
      </c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</row>
    <row r="109" spans="1:753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/>
      <c r="V109" s="33"/>
      <c r="W109" s="33"/>
      <c r="X109" s="33"/>
      <c r="Y109" s="33">
        <f t="shared" si="17"/>
        <v>0</v>
      </c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</row>
    <row r="110" spans="1:753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>
        <f t="shared" si="17"/>
        <v>0</v>
      </c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</row>
    <row r="111" spans="1:753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v>9</v>
      </c>
      <c r="V111" s="33">
        <v>31</v>
      </c>
      <c r="W111" s="33">
        <v>67</v>
      </c>
      <c r="X111" s="33">
        <v>111</v>
      </c>
      <c r="Y111" s="33">
        <f t="shared" si="17"/>
        <v>483</v>
      </c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</row>
    <row r="112" spans="1:753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/>
      <c r="V112" s="33"/>
      <c r="W112" s="33"/>
      <c r="X112" s="33"/>
      <c r="Y112" s="33">
        <f t="shared" si="17"/>
        <v>0</v>
      </c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</row>
    <row r="113" spans="1:753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v>268</v>
      </c>
      <c r="V113" s="33"/>
      <c r="W113" s="33">
        <v>342</v>
      </c>
      <c r="X113" s="33"/>
      <c r="Y113" s="33">
        <f t="shared" si="17"/>
        <v>1198</v>
      </c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</row>
    <row r="114" spans="1:753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41"/>
      <c r="V114" s="41"/>
      <c r="W114" s="41">
        <v>23</v>
      </c>
      <c r="X114" s="41"/>
      <c r="Y114" s="33">
        <f t="shared" si="17"/>
        <v>23</v>
      </c>
    </row>
    <row r="115" spans="1:753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41"/>
      <c r="V115" s="41"/>
      <c r="W115" s="41"/>
      <c r="X115" s="41"/>
      <c r="Y115" s="33">
        <f t="shared" si="17"/>
        <v>0</v>
      </c>
    </row>
    <row r="116" spans="1:753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41"/>
      <c r="V116" s="41"/>
      <c r="W116" s="41"/>
      <c r="X116" s="41"/>
      <c r="Y116" s="33">
        <f t="shared" si="17"/>
        <v>0</v>
      </c>
    </row>
    <row r="117" spans="1:753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41"/>
      <c r="V117" s="41"/>
      <c r="W117" s="41"/>
      <c r="X117" s="41"/>
      <c r="Y117" s="33">
        <f t="shared" si="17"/>
        <v>0</v>
      </c>
    </row>
    <row r="118" spans="1:753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41"/>
      <c r="V118" s="41"/>
      <c r="W118" s="41"/>
      <c r="X118" s="41"/>
      <c r="Y118" s="33">
        <f t="shared" si="17"/>
        <v>0</v>
      </c>
    </row>
    <row r="119" spans="1:753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41"/>
      <c r="V119" s="41"/>
      <c r="W119" s="41"/>
      <c r="X119" s="41"/>
      <c r="Y119" s="33">
        <f t="shared" si="17"/>
        <v>452</v>
      </c>
    </row>
    <row r="120" spans="1:753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41"/>
      <c r="V120" s="41">
        <v>69</v>
      </c>
      <c r="W120" s="41">
        <v>24</v>
      </c>
      <c r="X120" s="41">
        <v>42</v>
      </c>
      <c r="Y120" s="33">
        <f t="shared" si="17"/>
        <v>173</v>
      </c>
    </row>
    <row r="121" spans="1:753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41">
        <v>440</v>
      </c>
      <c r="V121" s="41">
        <v>472</v>
      </c>
      <c r="W121" s="41"/>
      <c r="X121" s="41"/>
      <c r="Y121" s="33">
        <f t="shared" si="17"/>
        <v>1265</v>
      </c>
    </row>
    <row r="122" spans="1:753" x14ac:dyDescent="0.25">
      <c r="A122" s="210" t="s">
        <v>238</v>
      </c>
      <c r="B122" s="211"/>
      <c r="C122" s="203" t="s">
        <v>0</v>
      </c>
      <c r="D122" s="203" t="s">
        <v>21</v>
      </c>
      <c r="E122" s="202">
        <v>489</v>
      </c>
      <c r="F122" s="193"/>
      <c r="G122" s="193">
        <v>50</v>
      </c>
      <c r="H122" s="48"/>
      <c r="I122" s="48"/>
      <c r="J122" s="48">
        <v>0</v>
      </c>
      <c r="K122" s="40">
        <v>0</v>
      </c>
      <c r="L122" s="41">
        <v>0</v>
      </c>
      <c r="M122" s="192">
        <v>50</v>
      </c>
      <c r="N122" s="184"/>
      <c r="O122" s="41"/>
      <c r="P122" s="41"/>
      <c r="Q122" s="41"/>
      <c r="R122" s="41"/>
      <c r="S122" s="41"/>
      <c r="T122" s="41"/>
      <c r="U122" s="41"/>
      <c r="V122" s="41"/>
      <c r="W122" s="41">
        <v>44</v>
      </c>
      <c r="X122" s="41"/>
      <c r="Y122" s="33">
        <f t="shared" si="17"/>
        <v>44</v>
      </c>
    </row>
    <row r="123" spans="1:753" x14ac:dyDescent="0.25">
      <c r="A123" s="65" t="s">
        <v>129</v>
      </c>
      <c r="B123" s="44"/>
      <c r="C123" s="44" t="s">
        <v>54</v>
      </c>
      <c r="D123" s="44" t="s">
        <v>21</v>
      </c>
      <c r="E123" s="45">
        <v>216</v>
      </c>
      <c r="F123" s="46">
        <v>0</v>
      </c>
      <c r="G123" s="47">
        <v>0</v>
      </c>
      <c r="H123" s="90">
        <v>216</v>
      </c>
      <c r="I123" s="90">
        <v>216</v>
      </c>
      <c r="J123" s="90"/>
      <c r="K123" s="32"/>
      <c r="L123" s="41"/>
      <c r="M123" s="193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41"/>
      <c r="V123" s="41"/>
      <c r="W123" s="41"/>
      <c r="X123" s="41"/>
      <c r="Y123" s="33">
        <f t="shared" si="17"/>
        <v>0</v>
      </c>
    </row>
    <row r="124" spans="1:753" x14ac:dyDescent="0.25">
      <c r="A124" s="65" t="s">
        <v>130</v>
      </c>
      <c r="B124" s="44"/>
      <c r="C124" s="44" t="s">
        <v>54</v>
      </c>
      <c r="D124" s="44" t="s">
        <v>21</v>
      </c>
      <c r="E124" s="45">
        <v>15</v>
      </c>
      <c r="F124" s="46">
        <v>0</v>
      </c>
      <c r="G124" s="47">
        <v>0</v>
      </c>
      <c r="H124" s="90">
        <v>15</v>
      </c>
      <c r="I124" s="90">
        <v>15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41"/>
      <c r="V124" s="41"/>
      <c r="W124" s="41"/>
      <c r="X124" s="41"/>
      <c r="Y124" s="33">
        <f t="shared" si="17"/>
        <v>0</v>
      </c>
    </row>
    <row r="125" spans="1:753" x14ac:dyDescent="0.25">
      <c r="A125" s="65" t="s">
        <v>131</v>
      </c>
      <c r="B125" s="44"/>
      <c r="C125" s="44" t="s">
        <v>54</v>
      </c>
      <c r="D125" s="44" t="s">
        <v>21</v>
      </c>
      <c r="E125" s="45">
        <v>69</v>
      </c>
      <c r="F125" s="46"/>
      <c r="G125" s="47"/>
      <c r="H125" s="90">
        <v>69</v>
      </c>
      <c r="I125" s="90">
        <v>69</v>
      </c>
      <c r="J125" s="90"/>
      <c r="K125" s="32"/>
      <c r="L125" s="41"/>
      <c r="M125" s="192"/>
      <c r="N125" s="184">
        <v>0</v>
      </c>
      <c r="O125" s="41">
        <v>0</v>
      </c>
      <c r="P125" s="41">
        <v>0</v>
      </c>
      <c r="Q125" s="41">
        <v>0</v>
      </c>
      <c r="R125" s="41">
        <v>0</v>
      </c>
      <c r="S125" s="41"/>
      <c r="T125" s="41"/>
      <c r="U125" s="41"/>
      <c r="V125" s="41"/>
      <c r="W125" s="41"/>
      <c r="X125" s="41"/>
      <c r="Y125" s="33">
        <f t="shared" si="17"/>
        <v>0</v>
      </c>
    </row>
    <row r="126" spans="1:753" s="4" customFormat="1" x14ac:dyDescent="0.25">
      <c r="A126" s="49" t="s">
        <v>132</v>
      </c>
      <c r="B126" s="27"/>
      <c r="C126" s="27" t="s">
        <v>24</v>
      </c>
      <c r="D126" s="27" t="s">
        <v>21</v>
      </c>
      <c r="E126" s="28">
        <v>280</v>
      </c>
      <c r="F126" s="34">
        <v>0</v>
      </c>
      <c r="G126" s="30">
        <v>0</v>
      </c>
      <c r="H126" s="114">
        <v>0</v>
      </c>
      <c r="I126" s="114">
        <v>280</v>
      </c>
      <c r="J126" s="114"/>
      <c r="K126" s="32"/>
      <c r="L126" s="33"/>
      <c r="M126" s="192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/>
      <c r="V126" s="33"/>
      <c r="W126" s="33"/>
      <c r="X126" s="33"/>
      <c r="Y126" s="33">
        <f t="shared" si="17"/>
        <v>0</v>
      </c>
    </row>
    <row r="127" spans="1:753" s="4" customFormat="1" x14ac:dyDescent="0.25">
      <c r="A127" s="49" t="s">
        <v>133</v>
      </c>
      <c r="B127" s="27"/>
      <c r="C127" s="27" t="s">
        <v>24</v>
      </c>
      <c r="D127" s="27" t="s">
        <v>21</v>
      </c>
      <c r="E127" s="28">
        <v>123</v>
      </c>
      <c r="F127" s="34">
        <v>0</v>
      </c>
      <c r="G127" s="30">
        <v>0</v>
      </c>
      <c r="H127" s="114">
        <v>0</v>
      </c>
      <c r="I127" s="114">
        <v>123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/>
      <c r="V127" s="33"/>
      <c r="W127" s="33"/>
      <c r="X127" s="33"/>
      <c r="Y127" s="33">
        <f t="shared" si="17"/>
        <v>0</v>
      </c>
    </row>
    <row r="128" spans="1:753" s="4" customFormat="1" x14ac:dyDescent="0.25">
      <c r="A128" s="49" t="s">
        <v>134</v>
      </c>
      <c r="B128" s="27"/>
      <c r="C128" s="27" t="s">
        <v>24</v>
      </c>
      <c r="D128" s="27" t="s">
        <v>21</v>
      </c>
      <c r="E128" s="28">
        <v>121</v>
      </c>
      <c r="F128" s="34">
        <v>0</v>
      </c>
      <c r="G128" s="30">
        <v>0</v>
      </c>
      <c r="H128" s="114">
        <v>0</v>
      </c>
      <c r="I128" s="114">
        <v>121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/>
      <c r="V128" s="33"/>
      <c r="W128" s="33"/>
      <c r="X128" s="33"/>
      <c r="Y128" s="33">
        <f t="shared" si="17"/>
        <v>0</v>
      </c>
    </row>
    <row r="129" spans="1:25" s="4" customFormat="1" x14ac:dyDescent="0.25">
      <c r="A129" s="49" t="s">
        <v>135</v>
      </c>
      <c r="B129" s="27"/>
      <c r="C129" s="27" t="s">
        <v>24</v>
      </c>
      <c r="D129" s="27" t="s">
        <v>21</v>
      </c>
      <c r="E129" s="28">
        <v>77</v>
      </c>
      <c r="F129" s="34">
        <v>0</v>
      </c>
      <c r="G129" s="30">
        <v>0</v>
      </c>
      <c r="H129" s="114">
        <v>0</v>
      </c>
      <c r="I129" s="114">
        <v>77</v>
      </c>
      <c r="J129" s="114"/>
      <c r="K129" s="32"/>
      <c r="L129" s="33"/>
      <c r="M129" s="191"/>
      <c r="N129" s="184">
        <v>0</v>
      </c>
      <c r="O129" s="33">
        <v>0</v>
      </c>
      <c r="P129" s="33">
        <v>0</v>
      </c>
      <c r="Q129" s="33">
        <v>0</v>
      </c>
      <c r="R129" s="33">
        <v>0</v>
      </c>
      <c r="S129" s="33"/>
      <c r="T129" s="33"/>
      <c r="U129" s="33"/>
      <c r="V129" s="33"/>
      <c r="W129" s="33"/>
      <c r="X129" s="33"/>
      <c r="Y129" s="33">
        <f t="shared" si="17"/>
        <v>0</v>
      </c>
    </row>
    <row r="130" spans="1:25" ht="15.75" thickBot="1" x14ac:dyDescent="0.3">
      <c r="A130" s="59" t="s">
        <v>17</v>
      </c>
      <c r="B130" s="59" t="s">
        <v>17</v>
      </c>
      <c r="C130" s="60" t="s">
        <v>17</v>
      </c>
      <c r="D130" s="60" t="s">
        <v>17</v>
      </c>
      <c r="E130" s="60" t="s">
        <v>17</v>
      </c>
      <c r="F130" s="29" t="s">
        <v>17</v>
      </c>
      <c r="K130" s="24"/>
      <c r="M130" s="191"/>
    </row>
    <row r="131" spans="1:25" ht="15.75" thickBot="1" x14ac:dyDescent="0.3">
      <c r="A131" s="18" t="s">
        <v>136</v>
      </c>
      <c r="B131" s="19"/>
      <c r="C131" s="19"/>
      <c r="D131" s="19"/>
      <c r="E131" s="21">
        <f t="shared" ref="E131:L131" si="18">SUM(E133:E144)</f>
        <v>17916.504208385999</v>
      </c>
      <c r="F131" s="21">
        <f t="shared" si="18"/>
        <v>1062</v>
      </c>
      <c r="G131" s="21">
        <f t="shared" si="18"/>
        <v>1030</v>
      </c>
      <c r="H131" s="21">
        <f t="shared" si="18"/>
        <v>1600</v>
      </c>
      <c r="I131" s="21">
        <f t="shared" si="18"/>
        <v>2733</v>
      </c>
      <c r="J131" s="21">
        <f t="shared" si="18"/>
        <v>2750</v>
      </c>
      <c r="K131" s="21">
        <f t="shared" si="18"/>
        <v>1846</v>
      </c>
      <c r="L131" s="21">
        <f t="shared" si="18"/>
        <v>1597</v>
      </c>
      <c r="M131" s="21">
        <f>SUM(M133:M144)</f>
        <v>1947</v>
      </c>
      <c r="N131" s="183">
        <f>SUM(N133:N144)</f>
        <v>41</v>
      </c>
      <c r="O131" s="21">
        <f>SUM(O133:O144)</f>
        <v>53</v>
      </c>
      <c r="P131" s="21">
        <f>SUM(P133:P143)</f>
        <v>62</v>
      </c>
      <c r="Q131" s="21">
        <f t="shared" ref="Q131:Y131" si="19">SUM(Q133:Q144)</f>
        <v>0</v>
      </c>
      <c r="R131" s="21">
        <f t="shared" si="19"/>
        <v>157</v>
      </c>
      <c r="S131" s="21">
        <f t="shared" si="19"/>
        <v>202</v>
      </c>
      <c r="T131" s="21">
        <f t="shared" si="19"/>
        <v>78</v>
      </c>
      <c r="U131" s="21">
        <f t="shared" si="19"/>
        <v>557</v>
      </c>
      <c r="V131" s="21">
        <f>SUM(V133:V144)</f>
        <v>418</v>
      </c>
      <c r="W131" s="21">
        <f>SUM(W133:W144)</f>
        <v>42</v>
      </c>
      <c r="X131" s="21">
        <f>SUM(X133:X144)</f>
        <v>91</v>
      </c>
      <c r="Y131" s="21">
        <f t="shared" si="19"/>
        <v>1701</v>
      </c>
    </row>
    <row r="132" spans="1:25" x14ac:dyDescent="0.25">
      <c r="A132" s="59" t="s">
        <v>17</v>
      </c>
      <c r="B132" s="59" t="s">
        <v>17</v>
      </c>
      <c r="C132" s="60" t="s">
        <v>17</v>
      </c>
      <c r="D132" s="60" t="s">
        <v>17</v>
      </c>
      <c r="E132" s="60" t="s">
        <v>17</v>
      </c>
      <c r="F132" s="61" t="s">
        <v>17</v>
      </c>
      <c r="G132" s="77" t="s">
        <v>17</v>
      </c>
      <c r="K132" s="24"/>
    </row>
    <row r="133" spans="1:25" s="4" customFormat="1" x14ac:dyDescent="0.25">
      <c r="A133" s="26" t="s">
        <v>137</v>
      </c>
      <c r="B133" s="26"/>
      <c r="C133" s="27" t="s">
        <v>0</v>
      </c>
      <c r="D133" s="27" t="s">
        <v>21</v>
      </c>
      <c r="E133" s="28">
        <v>597</v>
      </c>
      <c r="F133" s="29">
        <v>0</v>
      </c>
      <c r="G133" s="31">
        <v>0</v>
      </c>
      <c r="H133" s="114">
        <v>0</v>
      </c>
      <c r="I133" s="114">
        <v>500</v>
      </c>
      <c r="J133" s="114"/>
      <c r="K133" s="32"/>
      <c r="L133" s="33">
        <v>0</v>
      </c>
      <c r="M133" s="191">
        <v>0</v>
      </c>
      <c r="N133" s="184">
        <v>0</v>
      </c>
      <c r="O133" s="33">
        <v>0</v>
      </c>
      <c r="P133" s="33"/>
      <c r="Q133" s="33">
        <v>0</v>
      </c>
      <c r="R133" s="33">
        <v>0</v>
      </c>
      <c r="S133" s="33"/>
      <c r="T133" s="33"/>
      <c r="U133" s="33"/>
      <c r="V133" s="33"/>
      <c r="W133" s="33"/>
      <c r="X133" s="33"/>
      <c r="Y133" s="33">
        <f t="shared" ref="Y133:Y144" si="20">SUM(N133:X133)</f>
        <v>0</v>
      </c>
    </row>
    <row r="134" spans="1:25" x14ac:dyDescent="0.25">
      <c r="A134" s="26" t="s">
        <v>138</v>
      </c>
      <c r="B134" s="26"/>
      <c r="C134" s="27" t="s">
        <v>0</v>
      </c>
      <c r="D134" s="27" t="s">
        <v>27</v>
      </c>
      <c r="E134" s="28">
        <v>2544</v>
      </c>
      <c r="F134" s="34">
        <v>551</v>
      </c>
      <c r="G134" s="30">
        <v>400</v>
      </c>
      <c r="H134" s="39">
        <v>500</v>
      </c>
      <c r="I134" s="39">
        <v>500</v>
      </c>
      <c r="J134" s="39">
        <v>600</v>
      </c>
      <c r="K134" s="32">
        <v>350</v>
      </c>
      <c r="L134" s="41">
        <v>0</v>
      </c>
      <c r="M134" s="193">
        <v>350</v>
      </c>
      <c r="N134" s="184">
        <v>0</v>
      </c>
      <c r="O134" s="41">
        <v>0</v>
      </c>
      <c r="P134" s="41"/>
      <c r="Q134" s="41">
        <v>0</v>
      </c>
      <c r="R134" s="41">
        <v>0</v>
      </c>
      <c r="S134" s="41"/>
      <c r="T134" s="41">
        <v>38</v>
      </c>
      <c r="U134" s="41">
        <v>238</v>
      </c>
      <c r="V134" s="41"/>
      <c r="W134" s="41">
        <v>42</v>
      </c>
      <c r="X134" s="41">
        <v>39</v>
      </c>
      <c r="Y134" s="33">
        <f t="shared" si="20"/>
        <v>357</v>
      </c>
    </row>
    <row r="135" spans="1:25" x14ac:dyDescent="0.25">
      <c r="A135" s="26" t="s">
        <v>139</v>
      </c>
      <c r="B135" s="26"/>
      <c r="C135" s="27" t="s">
        <v>0</v>
      </c>
      <c r="D135" s="27" t="s">
        <v>27</v>
      </c>
      <c r="E135" s="28">
        <v>1850.5849583859999</v>
      </c>
      <c r="F135" s="34">
        <v>80</v>
      </c>
      <c r="G135" s="30">
        <v>50</v>
      </c>
      <c r="H135" s="39">
        <v>100</v>
      </c>
      <c r="I135" s="39">
        <v>100</v>
      </c>
      <c r="J135" s="39">
        <v>100</v>
      </c>
      <c r="K135" s="32">
        <v>100</v>
      </c>
      <c r="L135" s="41">
        <v>350</v>
      </c>
      <c r="M135" s="192">
        <v>350</v>
      </c>
      <c r="N135" s="184">
        <v>0</v>
      </c>
      <c r="O135" s="41">
        <v>53</v>
      </c>
      <c r="P135" s="41">
        <v>0</v>
      </c>
      <c r="Q135" s="41">
        <v>0</v>
      </c>
      <c r="R135" s="41">
        <v>0</v>
      </c>
      <c r="S135" s="41"/>
      <c r="T135" s="41"/>
      <c r="U135" s="41"/>
      <c r="V135" s="41">
        <v>305</v>
      </c>
      <c r="W135" s="41"/>
      <c r="X135" s="41"/>
      <c r="Y135" s="33">
        <f t="shared" si="20"/>
        <v>358</v>
      </c>
    </row>
    <row r="136" spans="1:25" x14ac:dyDescent="0.25">
      <c r="A136" s="26" t="s">
        <v>139</v>
      </c>
      <c r="B136" s="26"/>
      <c r="C136" s="27" t="s">
        <v>0</v>
      </c>
      <c r="D136" s="27" t="s">
        <v>21</v>
      </c>
      <c r="E136" s="28">
        <f>618+(9.25*177.721)</f>
        <v>2261.9192499999999</v>
      </c>
      <c r="F136" s="29">
        <v>50</v>
      </c>
      <c r="G136" s="31">
        <v>50</v>
      </c>
      <c r="H136" s="39">
        <v>200</v>
      </c>
      <c r="I136" s="39">
        <v>200</v>
      </c>
      <c r="J136" s="39">
        <v>300</v>
      </c>
      <c r="K136" s="32">
        <v>200</v>
      </c>
      <c r="L136" s="41">
        <v>200</v>
      </c>
      <c r="M136" s="192">
        <v>200</v>
      </c>
      <c r="N136" s="184">
        <v>0</v>
      </c>
      <c r="O136" s="41">
        <v>0</v>
      </c>
      <c r="P136" s="41">
        <v>62</v>
      </c>
      <c r="Q136" s="41">
        <v>0</v>
      </c>
      <c r="R136" s="41">
        <v>0</v>
      </c>
      <c r="S136" s="41">
        <v>202</v>
      </c>
      <c r="T136" s="41">
        <v>40</v>
      </c>
      <c r="U136" s="41"/>
      <c r="V136" s="41">
        <v>113</v>
      </c>
      <c r="W136" s="41"/>
      <c r="X136" s="41">
        <v>52</v>
      </c>
      <c r="Y136" s="33">
        <f t="shared" si="20"/>
        <v>469</v>
      </c>
    </row>
    <row r="137" spans="1:25" x14ac:dyDescent="0.25">
      <c r="A137" s="26" t="s">
        <v>140</v>
      </c>
      <c r="B137" s="49"/>
      <c r="C137" s="27" t="s">
        <v>2</v>
      </c>
      <c r="D137" s="27" t="s">
        <v>27</v>
      </c>
      <c r="E137" s="28">
        <v>1781</v>
      </c>
      <c r="F137" s="34">
        <v>200</v>
      </c>
      <c r="G137" s="30">
        <f>50+200</f>
        <v>250</v>
      </c>
      <c r="H137" s="39">
        <v>350</v>
      </c>
      <c r="I137" s="39">
        <v>350</v>
      </c>
      <c r="J137" s="39">
        <v>800</v>
      </c>
      <c r="K137" s="32">
        <v>496</v>
      </c>
      <c r="L137" s="41">
        <v>397</v>
      </c>
      <c r="M137" s="192">
        <v>397</v>
      </c>
      <c r="N137" s="184">
        <v>41</v>
      </c>
      <c r="O137" s="41">
        <v>0</v>
      </c>
      <c r="P137" s="41"/>
      <c r="Q137" s="41">
        <v>0</v>
      </c>
      <c r="R137" s="41">
        <v>157</v>
      </c>
      <c r="S137" s="41"/>
      <c r="T137" s="41"/>
      <c r="U137" s="41"/>
      <c r="V137" s="41"/>
      <c r="W137" s="41"/>
      <c r="X137" s="41"/>
      <c r="Y137" s="33">
        <f t="shared" si="20"/>
        <v>198</v>
      </c>
    </row>
    <row r="138" spans="1:25" x14ac:dyDescent="0.25">
      <c r="A138" s="26" t="s">
        <v>141</v>
      </c>
      <c r="B138" s="27"/>
      <c r="C138" s="27" t="s">
        <v>142</v>
      </c>
      <c r="D138" s="27" t="s">
        <v>21</v>
      </c>
      <c r="E138" s="28">
        <v>3481</v>
      </c>
      <c r="F138" s="29">
        <v>50</v>
      </c>
      <c r="G138" s="31">
        <v>50</v>
      </c>
      <c r="H138" s="39">
        <v>100</v>
      </c>
      <c r="I138" s="39">
        <v>100</v>
      </c>
      <c r="J138" s="39">
        <v>50</v>
      </c>
      <c r="K138" s="32">
        <v>50</v>
      </c>
      <c r="L138" s="41"/>
      <c r="M138" s="192"/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41"/>
      <c r="V138" s="41"/>
      <c r="W138" s="41"/>
      <c r="X138" s="41"/>
      <c r="Y138" s="33">
        <f t="shared" si="20"/>
        <v>0</v>
      </c>
    </row>
    <row r="139" spans="1:25" x14ac:dyDescent="0.25">
      <c r="A139" s="26" t="s">
        <v>143</v>
      </c>
      <c r="B139" s="27"/>
      <c r="C139" s="27" t="s">
        <v>0</v>
      </c>
      <c r="D139" s="27" t="s">
        <v>21</v>
      </c>
      <c r="E139" s="28">
        <v>151</v>
      </c>
      <c r="F139" s="29"/>
      <c r="G139" s="31"/>
      <c r="H139" s="39"/>
      <c r="I139" s="39">
        <v>0</v>
      </c>
      <c r="J139" s="39">
        <v>50</v>
      </c>
      <c r="K139" s="32">
        <v>50</v>
      </c>
      <c r="L139" s="41">
        <v>50</v>
      </c>
      <c r="M139" s="192">
        <v>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41"/>
      <c r="V139" s="41"/>
      <c r="W139" s="41"/>
      <c r="X139" s="41"/>
      <c r="Y139" s="33">
        <f t="shared" si="20"/>
        <v>0</v>
      </c>
    </row>
    <row r="140" spans="1:25" x14ac:dyDescent="0.25">
      <c r="A140" s="26" t="s">
        <v>144</v>
      </c>
      <c r="B140" s="27"/>
      <c r="C140" s="27" t="s">
        <v>73</v>
      </c>
      <c r="D140" s="27" t="s">
        <v>21</v>
      </c>
      <c r="E140" s="28">
        <f>10*200</f>
        <v>2000</v>
      </c>
      <c r="F140" s="29"/>
      <c r="G140" s="31"/>
      <c r="H140" s="39"/>
      <c r="I140" s="39"/>
      <c r="J140" s="74">
        <v>250</v>
      </c>
      <c r="K140" s="32">
        <v>250</v>
      </c>
      <c r="L140" s="41">
        <v>250</v>
      </c>
      <c r="M140" s="192">
        <v>250</v>
      </c>
      <c r="N140" s="184">
        <v>0</v>
      </c>
      <c r="O140" s="41">
        <v>0</v>
      </c>
      <c r="P140" s="41"/>
      <c r="Q140" s="41">
        <v>0</v>
      </c>
      <c r="R140" s="41">
        <v>0</v>
      </c>
      <c r="S140" s="41"/>
      <c r="T140" s="41"/>
      <c r="U140" s="41"/>
      <c r="V140" s="41"/>
      <c r="W140" s="41"/>
      <c r="X140" s="41"/>
      <c r="Y140" s="33">
        <f t="shared" si="20"/>
        <v>0</v>
      </c>
    </row>
    <row r="141" spans="1:25" s="4" customFormat="1" x14ac:dyDescent="0.25">
      <c r="A141" s="49" t="s">
        <v>145</v>
      </c>
      <c r="B141" s="49"/>
      <c r="C141" s="27" t="s">
        <v>24</v>
      </c>
      <c r="D141" s="27" t="s">
        <v>21</v>
      </c>
      <c r="E141" s="28">
        <v>393</v>
      </c>
      <c r="F141" s="29">
        <v>0</v>
      </c>
      <c r="G141" s="31">
        <v>0</v>
      </c>
      <c r="H141" s="31">
        <v>0</v>
      </c>
      <c r="I141" s="31">
        <v>393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/>
      <c r="V141" s="33"/>
      <c r="W141" s="33"/>
      <c r="X141" s="33"/>
      <c r="Y141" s="33">
        <f t="shared" si="20"/>
        <v>0</v>
      </c>
    </row>
    <row r="142" spans="1:25" s="4" customFormat="1" x14ac:dyDescent="0.25">
      <c r="A142" s="49" t="s">
        <v>146</v>
      </c>
      <c r="B142" s="49"/>
      <c r="C142" s="27" t="s">
        <v>24</v>
      </c>
      <c r="D142" s="27" t="s">
        <v>21</v>
      </c>
      <c r="E142" s="28">
        <v>77</v>
      </c>
      <c r="F142" s="29">
        <v>0</v>
      </c>
      <c r="G142" s="31">
        <v>0</v>
      </c>
      <c r="H142" s="31">
        <v>0</v>
      </c>
      <c r="I142" s="31">
        <v>77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/>
      <c r="V142" s="33"/>
      <c r="W142" s="33"/>
      <c r="X142" s="33"/>
      <c r="Y142" s="33">
        <f t="shared" si="20"/>
        <v>0</v>
      </c>
    </row>
    <row r="143" spans="1:25" s="4" customFormat="1" x14ac:dyDescent="0.25">
      <c r="A143" s="49" t="s">
        <v>147</v>
      </c>
      <c r="B143" s="27"/>
      <c r="C143" s="27" t="s">
        <v>24</v>
      </c>
      <c r="D143" s="27" t="s">
        <v>21</v>
      </c>
      <c r="E143" s="28">
        <v>163</v>
      </c>
      <c r="F143" s="29">
        <v>0</v>
      </c>
      <c r="G143" s="31">
        <v>0</v>
      </c>
      <c r="H143" s="31">
        <v>0</v>
      </c>
      <c r="I143" s="31">
        <v>163</v>
      </c>
      <c r="J143" s="31"/>
      <c r="K143" s="32"/>
      <c r="L143" s="33"/>
      <c r="M143" s="191"/>
      <c r="N143" s="184">
        <v>0</v>
      </c>
      <c r="O143" s="33">
        <v>0</v>
      </c>
      <c r="P143" s="33"/>
      <c r="Q143" s="33">
        <v>0</v>
      </c>
      <c r="R143" s="33">
        <v>0</v>
      </c>
      <c r="S143" s="33"/>
      <c r="T143" s="33"/>
      <c r="U143" s="33"/>
      <c r="V143" s="33"/>
      <c r="W143" s="33"/>
      <c r="X143" s="33"/>
      <c r="Y143" s="33">
        <f t="shared" si="20"/>
        <v>0</v>
      </c>
    </row>
    <row r="144" spans="1:25" x14ac:dyDescent="0.25">
      <c r="A144" s="26" t="s">
        <v>148</v>
      </c>
      <c r="B144" s="27"/>
      <c r="C144" s="27" t="s">
        <v>0</v>
      </c>
      <c r="D144" s="27" t="s">
        <v>27</v>
      </c>
      <c r="E144" s="28">
        <v>2617</v>
      </c>
      <c r="F144" s="34">
        <v>131</v>
      </c>
      <c r="G144" s="30">
        <v>230</v>
      </c>
      <c r="H144" s="118">
        <v>350</v>
      </c>
      <c r="I144" s="118">
        <v>350</v>
      </c>
      <c r="J144" s="118">
        <v>600</v>
      </c>
      <c r="K144" s="32">
        <v>350</v>
      </c>
      <c r="L144" s="41">
        <v>350</v>
      </c>
      <c r="M144" s="192">
        <v>350</v>
      </c>
      <c r="N144" s="184">
        <v>0</v>
      </c>
      <c r="O144" s="41">
        <v>0</v>
      </c>
      <c r="P144" s="41"/>
      <c r="Q144" s="41">
        <v>0</v>
      </c>
      <c r="R144" s="41">
        <v>0</v>
      </c>
      <c r="S144" s="41"/>
      <c r="T144" s="41"/>
      <c r="U144" s="41">
        <v>319</v>
      </c>
      <c r="V144" s="41"/>
      <c r="W144" s="41"/>
      <c r="X144" s="41"/>
      <c r="Y144" s="33">
        <f t="shared" si="20"/>
        <v>319</v>
      </c>
    </row>
    <row r="145" spans="1:25" ht="15.75" thickBot="1" x14ac:dyDescent="0.3">
      <c r="A145" s="59" t="s">
        <v>17</v>
      </c>
      <c r="B145" s="59" t="s">
        <v>17</v>
      </c>
      <c r="C145" s="60" t="s">
        <v>17</v>
      </c>
      <c r="D145" s="60" t="s">
        <v>17</v>
      </c>
      <c r="E145" s="60" t="s">
        <v>17</v>
      </c>
      <c r="F145" s="29" t="s">
        <v>17</v>
      </c>
      <c r="K145" s="24"/>
    </row>
    <row r="146" spans="1:25" ht="15.75" thickBot="1" x14ac:dyDescent="0.3">
      <c r="A146" s="18" t="s">
        <v>149</v>
      </c>
      <c r="B146" s="19"/>
      <c r="C146" s="18"/>
      <c r="D146" s="19"/>
      <c r="E146" s="21">
        <f>SUM(E149:E184)</f>
        <v>36482.046999999999</v>
      </c>
      <c r="F146" s="21">
        <f t="shared" ref="F146:Y146" si="21">SUM(F148:F184)</f>
        <v>2254</v>
      </c>
      <c r="G146" s="21">
        <f t="shared" si="21"/>
        <v>1854</v>
      </c>
      <c r="H146" s="21">
        <f t="shared" si="21"/>
        <v>3971</v>
      </c>
      <c r="I146" s="21">
        <f t="shared" si="21"/>
        <v>5000</v>
      </c>
      <c r="J146" s="21">
        <f t="shared" si="21"/>
        <v>4503</v>
      </c>
      <c r="K146" s="21">
        <f t="shared" si="21"/>
        <v>2703</v>
      </c>
      <c r="L146" s="21">
        <f t="shared" si="21"/>
        <v>5758</v>
      </c>
      <c r="M146" s="21">
        <v>6358</v>
      </c>
      <c r="N146" s="183">
        <f t="shared" si="21"/>
        <v>183</v>
      </c>
      <c r="O146" s="21">
        <f t="shared" si="21"/>
        <v>78</v>
      </c>
      <c r="P146" s="21">
        <f t="shared" si="21"/>
        <v>139</v>
      </c>
      <c r="Q146" s="21">
        <f t="shared" si="21"/>
        <v>77</v>
      </c>
      <c r="R146" s="21">
        <f t="shared" si="21"/>
        <v>122</v>
      </c>
      <c r="S146" s="21">
        <f t="shared" si="21"/>
        <v>122</v>
      </c>
      <c r="T146" s="21">
        <f t="shared" si="21"/>
        <v>111</v>
      </c>
      <c r="U146" s="21">
        <f t="shared" si="21"/>
        <v>447</v>
      </c>
      <c r="V146" s="21">
        <f t="shared" si="21"/>
        <v>287</v>
      </c>
      <c r="W146" s="21">
        <f>SUM(W148:W184)</f>
        <v>258</v>
      </c>
      <c r="X146" s="21">
        <f>SUM(X148:X184)</f>
        <v>325</v>
      </c>
      <c r="Y146" s="21">
        <f t="shared" si="21"/>
        <v>2149</v>
      </c>
    </row>
    <row r="147" spans="1:25" x14ac:dyDescent="0.25">
      <c r="A147" s="59" t="s">
        <v>17</v>
      </c>
      <c r="B147" s="59" t="s">
        <v>17</v>
      </c>
      <c r="C147" s="60" t="s">
        <v>17</v>
      </c>
      <c r="D147" s="60" t="s">
        <v>17</v>
      </c>
      <c r="E147" s="60" t="s">
        <v>17</v>
      </c>
      <c r="F147" s="61" t="s">
        <v>17</v>
      </c>
      <c r="G147" s="77" t="s">
        <v>17</v>
      </c>
      <c r="K147" s="24"/>
    </row>
    <row r="148" spans="1:25" x14ac:dyDescent="0.25">
      <c r="A148" s="119" t="s">
        <v>150</v>
      </c>
      <c r="B148" s="120"/>
      <c r="C148" s="121" t="s">
        <v>0</v>
      </c>
      <c r="D148" s="27" t="s">
        <v>27</v>
      </c>
      <c r="E148" s="122">
        <v>889</v>
      </c>
      <c r="F148" s="58">
        <v>0</v>
      </c>
      <c r="G148" s="58">
        <v>450</v>
      </c>
      <c r="H148" s="74">
        <v>240</v>
      </c>
      <c r="I148" s="74">
        <v>240</v>
      </c>
      <c r="J148" s="74">
        <v>300</v>
      </c>
      <c r="K148" s="40">
        <v>400</v>
      </c>
      <c r="L148" s="41">
        <v>100</v>
      </c>
      <c r="M148" s="41">
        <v>100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>
        <v>117</v>
      </c>
      <c r="V148" s="41"/>
      <c r="W148" s="41"/>
      <c r="X148" s="41"/>
      <c r="Y148" s="41">
        <f t="shared" ref="Y148:Y184" si="22">SUM(N148:X148)</f>
        <v>117</v>
      </c>
    </row>
    <row r="149" spans="1:25" x14ac:dyDescent="0.25">
      <c r="A149" s="26" t="s">
        <v>151</v>
      </c>
      <c r="B149" s="26"/>
      <c r="C149" s="27" t="s">
        <v>0</v>
      </c>
      <c r="D149" s="27" t="s">
        <v>27</v>
      </c>
      <c r="E149" s="28">
        <v>194</v>
      </c>
      <c r="F149" s="34">
        <v>194</v>
      </c>
      <c r="G149" s="30">
        <v>194</v>
      </c>
      <c r="H149" s="39">
        <v>2</v>
      </c>
      <c r="I149" s="39">
        <v>149</v>
      </c>
      <c r="J149" s="39"/>
      <c r="K149" s="40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/>
      <c r="V149" s="41"/>
      <c r="W149" s="41"/>
      <c r="X149" s="41"/>
      <c r="Y149" s="41">
        <f t="shared" si="22"/>
        <v>0</v>
      </c>
    </row>
    <row r="150" spans="1:25" x14ac:dyDescent="0.25">
      <c r="A150" s="26" t="s">
        <v>151</v>
      </c>
      <c r="B150" s="26"/>
      <c r="C150" s="27" t="s">
        <v>0</v>
      </c>
      <c r="D150" s="27" t="s">
        <v>21</v>
      </c>
      <c r="E150" s="28">
        <v>883</v>
      </c>
      <c r="F150" s="29">
        <v>100</v>
      </c>
      <c r="G150" s="31">
        <v>100</v>
      </c>
      <c r="H150" s="39">
        <v>300</v>
      </c>
      <c r="I150" s="39">
        <v>300</v>
      </c>
      <c r="J150" s="39"/>
      <c r="K150" s="32"/>
      <c r="L150" s="41">
        <v>0</v>
      </c>
      <c r="M150" s="41">
        <v>0</v>
      </c>
      <c r="N150" s="184">
        <v>0</v>
      </c>
      <c r="O150" s="41">
        <v>0</v>
      </c>
      <c r="P150" s="41"/>
      <c r="Q150" s="41">
        <v>0</v>
      </c>
      <c r="R150" s="41">
        <v>0</v>
      </c>
      <c r="S150" s="41"/>
      <c r="T150" s="41"/>
      <c r="U150" s="41"/>
      <c r="V150" s="41"/>
      <c r="W150" s="41"/>
      <c r="X150" s="41"/>
      <c r="Y150" s="41">
        <f t="shared" si="22"/>
        <v>0</v>
      </c>
    </row>
    <row r="151" spans="1:25" x14ac:dyDescent="0.25">
      <c r="A151" s="26" t="s">
        <v>152</v>
      </c>
      <c r="B151" s="26"/>
      <c r="C151" s="27" t="s">
        <v>0</v>
      </c>
      <c r="D151" s="27" t="s">
        <v>27</v>
      </c>
      <c r="E151" s="28">
        <v>2544</v>
      </c>
      <c r="F151" s="34">
        <v>350</v>
      </c>
      <c r="G151" s="30">
        <v>350</v>
      </c>
      <c r="H151" s="74">
        <v>900</v>
      </c>
      <c r="I151" s="74">
        <v>900</v>
      </c>
      <c r="J151" s="74">
        <v>850</v>
      </c>
      <c r="K151" s="40">
        <v>300</v>
      </c>
      <c r="L151" s="41">
        <v>346</v>
      </c>
      <c r="M151" s="41">
        <v>346</v>
      </c>
      <c r="N151" s="184">
        <v>0</v>
      </c>
      <c r="O151" s="41">
        <v>0</v>
      </c>
      <c r="P151" s="41">
        <v>87</v>
      </c>
      <c r="Q151" s="41">
        <v>0</v>
      </c>
      <c r="R151" s="41">
        <v>0</v>
      </c>
      <c r="S151" s="41">
        <v>122</v>
      </c>
      <c r="T151" s="41"/>
      <c r="U151" s="41">
        <v>65</v>
      </c>
      <c r="V151" s="41"/>
      <c r="W151" s="41">
        <v>199</v>
      </c>
      <c r="X151" s="41"/>
      <c r="Y151" s="41">
        <f t="shared" si="22"/>
        <v>473</v>
      </c>
    </row>
    <row r="152" spans="1:25" x14ac:dyDescent="0.25">
      <c r="A152" s="123" t="s">
        <v>153</v>
      </c>
      <c r="B152" s="123"/>
      <c r="C152" s="124" t="s">
        <v>0</v>
      </c>
      <c r="D152" s="124" t="s">
        <v>27</v>
      </c>
      <c r="E152" s="125">
        <v>2466</v>
      </c>
      <c r="F152" s="126"/>
      <c r="G152" s="127"/>
      <c r="H152" s="128"/>
      <c r="I152" s="128"/>
      <c r="J152" s="128"/>
      <c r="K152" s="129"/>
      <c r="L152" s="130">
        <v>246</v>
      </c>
      <c r="M152" s="130">
        <v>246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130"/>
      <c r="V152" s="130">
        <v>51</v>
      </c>
      <c r="W152" s="130"/>
      <c r="X152" s="130"/>
      <c r="Y152" s="41">
        <f t="shared" si="22"/>
        <v>51</v>
      </c>
    </row>
    <row r="153" spans="1:25" x14ac:dyDescent="0.25">
      <c r="A153" s="123" t="s">
        <v>153</v>
      </c>
      <c r="B153" s="123"/>
      <c r="C153" s="124" t="s">
        <v>0</v>
      </c>
      <c r="D153" s="124" t="s">
        <v>21</v>
      </c>
      <c r="E153" s="125">
        <v>889</v>
      </c>
      <c r="F153" s="126"/>
      <c r="G153" s="127"/>
      <c r="H153" s="128"/>
      <c r="I153" s="128"/>
      <c r="J153" s="128"/>
      <c r="K153" s="129"/>
      <c r="L153" s="130">
        <v>50</v>
      </c>
      <c r="M153" s="130">
        <v>50</v>
      </c>
      <c r="N153" s="184">
        <v>0</v>
      </c>
      <c r="O153" s="130">
        <v>0</v>
      </c>
      <c r="P153" s="130"/>
      <c r="Q153" s="130">
        <v>0</v>
      </c>
      <c r="R153" s="130">
        <v>0</v>
      </c>
      <c r="S153" s="130"/>
      <c r="T153" s="130"/>
      <c r="U153" s="130"/>
      <c r="V153" s="130">
        <v>144</v>
      </c>
      <c r="W153" s="130"/>
      <c r="X153" s="130"/>
      <c r="Y153" s="41">
        <f t="shared" si="22"/>
        <v>144</v>
      </c>
    </row>
    <row r="154" spans="1:25" x14ac:dyDescent="0.25">
      <c r="A154" s="123" t="s">
        <v>153</v>
      </c>
      <c r="B154" s="123"/>
      <c r="C154" s="124" t="s">
        <v>2</v>
      </c>
      <c r="D154" s="124" t="s">
        <v>27</v>
      </c>
      <c r="E154" s="125">
        <v>2310</v>
      </c>
      <c r="F154" s="126"/>
      <c r="G154" s="127"/>
      <c r="H154" s="128"/>
      <c r="I154" s="128"/>
      <c r="J154" s="128"/>
      <c r="K154" s="129"/>
      <c r="L154" s="130"/>
      <c r="M154" s="130">
        <v>550</v>
      </c>
      <c r="N154" s="184"/>
      <c r="O154" s="130"/>
      <c r="P154" s="130"/>
      <c r="Q154" s="130"/>
      <c r="R154" s="130"/>
      <c r="S154" s="130"/>
      <c r="T154" s="130"/>
      <c r="U154" s="130">
        <v>3</v>
      </c>
      <c r="V154" s="130"/>
      <c r="W154" s="130">
        <v>3</v>
      </c>
      <c r="X154" s="130"/>
      <c r="Y154" s="41">
        <f t="shared" si="22"/>
        <v>6</v>
      </c>
    </row>
    <row r="155" spans="1:25" x14ac:dyDescent="0.25">
      <c r="A155" s="123" t="s">
        <v>234</v>
      </c>
      <c r="B155" s="123"/>
      <c r="C155" s="124" t="s">
        <v>0</v>
      </c>
      <c r="D155" s="124" t="s">
        <v>21</v>
      </c>
      <c r="E155" s="125">
        <v>445</v>
      </c>
      <c r="F155" s="126"/>
      <c r="G155" s="127"/>
      <c r="H155" s="128"/>
      <c r="I155" s="128"/>
      <c r="J155" s="128"/>
      <c r="K155" s="129"/>
      <c r="L155" s="130"/>
      <c r="M155" s="130">
        <v>50</v>
      </c>
      <c r="N155" s="184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41">
        <f t="shared" si="22"/>
        <v>0</v>
      </c>
    </row>
    <row r="156" spans="1:25" x14ac:dyDescent="0.25">
      <c r="A156" s="43" t="s">
        <v>202</v>
      </c>
      <c r="B156" s="50" t="s">
        <v>66</v>
      </c>
      <c r="C156" s="44" t="s">
        <v>2</v>
      </c>
      <c r="D156" s="44" t="s">
        <v>27</v>
      </c>
      <c r="E156" s="45">
        <v>4325</v>
      </c>
      <c r="F156" s="46">
        <v>343</v>
      </c>
      <c r="G156" s="47">
        <v>143</v>
      </c>
      <c r="H156" s="48">
        <v>200</v>
      </c>
      <c r="I156" s="48">
        <v>100</v>
      </c>
      <c r="J156" s="48">
        <v>1268</v>
      </c>
      <c r="K156" s="40">
        <v>728</v>
      </c>
      <c r="L156" s="41">
        <v>1180</v>
      </c>
      <c r="M156" s="41">
        <v>1180</v>
      </c>
      <c r="N156" s="184">
        <v>106</v>
      </c>
      <c r="O156" s="41">
        <v>0</v>
      </c>
      <c r="P156" s="41">
        <v>51</v>
      </c>
      <c r="Q156" s="41">
        <v>57</v>
      </c>
      <c r="R156" s="41">
        <v>90</v>
      </c>
      <c r="S156" s="41"/>
      <c r="T156" s="41"/>
      <c r="U156" s="41">
        <v>119</v>
      </c>
      <c r="V156" s="41">
        <v>85</v>
      </c>
      <c r="W156" s="41"/>
      <c r="X156" s="41"/>
      <c r="Y156" s="41">
        <f t="shared" si="22"/>
        <v>508</v>
      </c>
    </row>
    <row r="157" spans="1:25" x14ac:dyDescent="0.25">
      <c r="A157" s="43" t="s">
        <v>154</v>
      </c>
      <c r="B157" s="50" t="s">
        <v>66</v>
      </c>
      <c r="C157" s="44" t="s">
        <v>1</v>
      </c>
      <c r="D157" s="44" t="s">
        <v>27</v>
      </c>
      <c r="E157" s="45">
        <v>1454</v>
      </c>
      <c r="F157" s="46">
        <v>372</v>
      </c>
      <c r="G157" s="47">
        <v>72</v>
      </c>
      <c r="H157" s="48">
        <v>200</v>
      </c>
      <c r="I157" s="48">
        <v>200</v>
      </c>
      <c r="J157" s="48">
        <v>300</v>
      </c>
      <c r="K157" s="40">
        <v>200</v>
      </c>
      <c r="L157" s="41">
        <v>450</v>
      </c>
      <c r="M157" s="41">
        <v>450</v>
      </c>
      <c r="N157" s="184">
        <v>0</v>
      </c>
      <c r="O157" s="41">
        <v>0</v>
      </c>
      <c r="P157" s="41"/>
      <c r="Q157" s="41">
        <v>0</v>
      </c>
      <c r="R157" s="41">
        <v>0</v>
      </c>
      <c r="S157" s="41"/>
      <c r="T157" s="41"/>
      <c r="U157" s="41"/>
      <c r="V157" s="41"/>
      <c r="W157" s="41"/>
      <c r="X157" s="41"/>
      <c r="Y157" s="41">
        <f t="shared" si="22"/>
        <v>0</v>
      </c>
    </row>
    <row r="158" spans="1:25" x14ac:dyDescent="0.25">
      <c r="A158" s="43" t="s">
        <v>155</v>
      </c>
      <c r="B158" s="50"/>
      <c r="C158" s="44" t="s">
        <v>1</v>
      </c>
      <c r="D158" s="44" t="s">
        <v>27</v>
      </c>
      <c r="E158" s="45">
        <v>1950</v>
      </c>
      <c r="F158" s="46"/>
      <c r="G158" s="47"/>
      <c r="H158" s="48"/>
      <c r="I158" s="48">
        <v>0</v>
      </c>
      <c r="J158" s="48">
        <v>0</v>
      </c>
      <c r="K158" s="40">
        <v>100</v>
      </c>
      <c r="L158" s="41">
        <v>250</v>
      </c>
      <c r="M158" s="41">
        <v>200</v>
      </c>
      <c r="N158" s="184">
        <v>73</v>
      </c>
      <c r="O158" s="41">
        <v>0</v>
      </c>
      <c r="P158" s="41"/>
      <c r="Q158" s="41">
        <v>20</v>
      </c>
      <c r="R158" s="41">
        <v>24</v>
      </c>
      <c r="S158" s="41"/>
      <c r="T158" s="41">
        <v>96</v>
      </c>
      <c r="U158" s="41"/>
      <c r="V158" s="41">
        <v>3</v>
      </c>
      <c r="W158" s="41">
        <v>30</v>
      </c>
      <c r="X158" s="41">
        <v>48</v>
      </c>
      <c r="Y158" s="41">
        <f t="shared" si="22"/>
        <v>294</v>
      </c>
    </row>
    <row r="159" spans="1:25" x14ac:dyDescent="0.25">
      <c r="A159" s="43" t="s">
        <v>155</v>
      </c>
      <c r="B159" s="50"/>
      <c r="C159" s="44" t="s">
        <v>1</v>
      </c>
      <c r="D159" s="44" t="s">
        <v>21</v>
      </c>
      <c r="E159" s="45">
        <v>76</v>
      </c>
      <c r="F159" s="46"/>
      <c r="G159" s="47"/>
      <c r="H159" s="48"/>
      <c r="I159" s="48"/>
      <c r="J159" s="48"/>
      <c r="K159" s="40"/>
      <c r="L159" s="41"/>
      <c r="M159" s="41">
        <v>50</v>
      </c>
      <c r="N159" s="184"/>
      <c r="O159" s="41"/>
      <c r="P159" s="41"/>
      <c r="Q159" s="41"/>
      <c r="R159" s="41"/>
      <c r="S159" s="41"/>
      <c r="T159" s="41"/>
      <c r="U159" s="41"/>
      <c r="V159" s="41"/>
      <c r="W159" s="41">
        <v>4</v>
      </c>
      <c r="X159" s="41">
        <v>10</v>
      </c>
      <c r="Y159" s="41">
        <f t="shared" si="22"/>
        <v>14</v>
      </c>
    </row>
    <row r="160" spans="1:25" x14ac:dyDescent="0.25">
      <c r="A160" s="26" t="s">
        <v>156</v>
      </c>
      <c r="B160" s="29"/>
      <c r="C160" s="27" t="s">
        <v>2</v>
      </c>
      <c r="D160" s="27" t="s">
        <v>27</v>
      </c>
      <c r="E160" s="28">
        <v>1030</v>
      </c>
      <c r="F160" s="34">
        <v>51</v>
      </c>
      <c r="G160" s="30">
        <v>51</v>
      </c>
      <c r="H160" s="39">
        <v>154</v>
      </c>
      <c r="I160" s="39">
        <v>50</v>
      </c>
      <c r="J160" s="39">
        <v>100</v>
      </c>
      <c r="K160" s="40">
        <v>50</v>
      </c>
      <c r="L160" s="41">
        <v>550</v>
      </c>
      <c r="M160" s="41">
        <v>550</v>
      </c>
      <c r="N160" s="184">
        <v>0</v>
      </c>
      <c r="O160" s="41">
        <v>72</v>
      </c>
      <c r="P160" s="41">
        <v>1</v>
      </c>
      <c r="Q160" s="41">
        <v>0</v>
      </c>
      <c r="R160" s="41">
        <v>0</v>
      </c>
      <c r="S160" s="41"/>
      <c r="T160" s="41"/>
      <c r="U160" s="41"/>
      <c r="V160" s="41"/>
      <c r="W160" s="41">
        <v>1</v>
      </c>
      <c r="X160" s="41"/>
      <c r="Y160" s="41">
        <f t="shared" si="22"/>
        <v>74</v>
      </c>
    </row>
    <row r="161" spans="1:25" x14ac:dyDescent="0.25">
      <c r="A161" s="26" t="s">
        <v>156</v>
      </c>
      <c r="B161" s="29"/>
      <c r="C161" s="27" t="s">
        <v>2</v>
      </c>
      <c r="D161" s="27" t="s">
        <v>27</v>
      </c>
      <c r="E161" s="28">
        <v>3554</v>
      </c>
      <c r="F161" s="34">
        <v>0</v>
      </c>
      <c r="G161" s="30">
        <v>50</v>
      </c>
      <c r="H161" s="39">
        <v>250</v>
      </c>
      <c r="I161" s="39">
        <v>250</v>
      </c>
      <c r="J161" s="39">
        <v>450</v>
      </c>
      <c r="K161" s="40">
        <v>100</v>
      </c>
      <c r="L161" s="41">
        <v>550</v>
      </c>
      <c r="M161" s="41">
        <v>550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/>
      <c r="V161" s="41"/>
      <c r="W161" s="41"/>
      <c r="X161" s="41">
        <v>267</v>
      </c>
      <c r="Y161" s="41">
        <f t="shared" si="22"/>
        <v>267</v>
      </c>
    </row>
    <row r="162" spans="1:25" x14ac:dyDescent="0.25">
      <c r="A162" s="26" t="s">
        <v>156</v>
      </c>
      <c r="B162" s="29"/>
      <c r="C162" s="27" t="s">
        <v>2</v>
      </c>
      <c r="D162" s="27" t="s">
        <v>21</v>
      </c>
      <c r="E162" s="28">
        <v>1244.047</v>
      </c>
      <c r="F162" s="29">
        <v>0</v>
      </c>
      <c r="G162" s="31">
        <v>0</v>
      </c>
      <c r="H162" s="39">
        <v>400</v>
      </c>
      <c r="I162" s="39">
        <v>400</v>
      </c>
      <c r="J162" s="39">
        <v>235</v>
      </c>
      <c r="K162" s="32">
        <v>175</v>
      </c>
      <c r="L162" s="41">
        <v>175</v>
      </c>
      <c r="M162" s="41">
        <v>175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/>
      <c r="V162" s="41"/>
      <c r="W162" s="41"/>
      <c r="X162" s="41"/>
      <c r="Y162" s="41">
        <f t="shared" si="22"/>
        <v>0</v>
      </c>
    </row>
    <row r="163" spans="1:25" x14ac:dyDescent="0.25">
      <c r="A163" s="43" t="s">
        <v>203</v>
      </c>
      <c r="B163" s="50" t="s">
        <v>66</v>
      </c>
      <c r="C163" s="44" t="s">
        <v>2</v>
      </c>
      <c r="D163" s="44" t="s">
        <v>27</v>
      </c>
      <c r="E163" s="45">
        <v>5484</v>
      </c>
      <c r="F163" s="46">
        <v>444</v>
      </c>
      <c r="G163" s="47">
        <v>144</v>
      </c>
      <c r="H163" s="90">
        <v>200</v>
      </c>
      <c r="I163" s="90">
        <v>100</v>
      </c>
      <c r="J163" s="90">
        <v>500</v>
      </c>
      <c r="K163" s="40">
        <v>250</v>
      </c>
      <c r="L163" s="41">
        <v>900</v>
      </c>
      <c r="M163" s="41">
        <v>900</v>
      </c>
      <c r="N163" s="184">
        <v>0</v>
      </c>
      <c r="O163" s="41">
        <v>0</v>
      </c>
      <c r="P163" s="41"/>
      <c r="Q163" s="41">
        <v>0</v>
      </c>
      <c r="R163" s="41">
        <v>0</v>
      </c>
      <c r="S163" s="41"/>
      <c r="T163" s="41"/>
      <c r="U163" s="41"/>
      <c r="V163" s="41"/>
      <c r="W163" s="41"/>
      <c r="X163" s="41"/>
      <c r="Y163" s="41">
        <f t="shared" si="22"/>
        <v>0</v>
      </c>
    </row>
    <row r="164" spans="1:25" x14ac:dyDescent="0.25">
      <c r="A164" s="43" t="s">
        <v>201</v>
      </c>
      <c r="B164" s="50" t="s">
        <v>66</v>
      </c>
      <c r="C164" s="44" t="s">
        <v>2</v>
      </c>
      <c r="D164" s="44" t="s">
        <v>27</v>
      </c>
      <c r="E164" s="45">
        <v>738</v>
      </c>
      <c r="F164" s="46">
        <v>50</v>
      </c>
      <c r="G164" s="47">
        <v>50</v>
      </c>
      <c r="H164" s="90">
        <v>151</v>
      </c>
      <c r="I164" s="90">
        <v>151</v>
      </c>
      <c r="J164" s="90">
        <v>200</v>
      </c>
      <c r="K164" s="40">
        <v>100</v>
      </c>
      <c r="L164" s="41">
        <v>508</v>
      </c>
      <c r="M164" s="41">
        <v>508</v>
      </c>
      <c r="N164" s="184">
        <v>4</v>
      </c>
      <c r="O164" s="41">
        <v>6</v>
      </c>
      <c r="P164" s="41"/>
      <c r="Q164" s="41">
        <v>0</v>
      </c>
      <c r="R164" s="41">
        <v>8</v>
      </c>
      <c r="S164" s="41"/>
      <c r="T164" s="41">
        <v>15</v>
      </c>
      <c r="U164" s="41">
        <v>11</v>
      </c>
      <c r="V164" s="41">
        <v>4</v>
      </c>
      <c r="W164" s="41">
        <v>21</v>
      </c>
      <c r="X164" s="41"/>
      <c r="Y164" s="41">
        <f t="shared" si="22"/>
        <v>69</v>
      </c>
    </row>
    <row r="165" spans="1:25" x14ac:dyDescent="0.25">
      <c r="A165" s="43" t="s">
        <v>157</v>
      </c>
      <c r="B165" s="44"/>
      <c r="C165" s="44" t="s">
        <v>2</v>
      </c>
      <c r="D165" s="44" t="s">
        <v>21</v>
      </c>
      <c r="E165" s="45">
        <v>65</v>
      </c>
      <c r="F165" s="45">
        <v>0</v>
      </c>
      <c r="G165" s="131">
        <v>0</v>
      </c>
      <c r="H165" s="90">
        <v>65</v>
      </c>
      <c r="I165" s="90">
        <v>65</v>
      </c>
      <c r="J165" s="90"/>
      <c r="K165" s="32"/>
      <c r="L165" s="41">
        <v>65</v>
      </c>
      <c r="M165" s="41">
        <v>65</v>
      </c>
      <c r="N165" s="184">
        <v>0</v>
      </c>
      <c r="O165" s="41">
        <v>0</v>
      </c>
      <c r="P165" s="41"/>
      <c r="Q165" s="41">
        <v>0</v>
      </c>
      <c r="R165" s="41">
        <v>0</v>
      </c>
      <c r="S165" s="41"/>
      <c r="T165" s="41"/>
      <c r="U165" s="41"/>
      <c r="V165" s="41"/>
      <c r="W165" s="41"/>
      <c r="X165" s="41"/>
      <c r="Y165" s="41">
        <f t="shared" si="22"/>
        <v>0</v>
      </c>
    </row>
    <row r="166" spans="1:25" s="4" customFormat="1" x14ac:dyDescent="0.25">
      <c r="A166" s="26" t="s">
        <v>158</v>
      </c>
      <c r="B166" s="27"/>
      <c r="C166" s="27" t="s">
        <v>24</v>
      </c>
      <c r="D166" s="27" t="s">
        <v>21</v>
      </c>
      <c r="E166" s="28">
        <v>215</v>
      </c>
      <c r="F166" s="28">
        <v>0</v>
      </c>
      <c r="G166" s="132">
        <v>0</v>
      </c>
      <c r="H166" s="114">
        <v>0</v>
      </c>
      <c r="I166" s="114">
        <v>215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33"/>
      <c r="V166" s="33"/>
      <c r="W166" s="33"/>
      <c r="X166" s="33"/>
      <c r="Y166" s="41">
        <f t="shared" si="22"/>
        <v>0</v>
      </c>
    </row>
    <row r="167" spans="1:25" s="4" customFormat="1" x14ac:dyDescent="0.25">
      <c r="A167" s="26" t="s">
        <v>159</v>
      </c>
      <c r="B167" s="27"/>
      <c r="C167" s="27" t="s">
        <v>24</v>
      </c>
      <c r="D167" s="27" t="s">
        <v>21</v>
      </c>
      <c r="E167" s="28">
        <v>226</v>
      </c>
      <c r="F167" s="28">
        <v>0</v>
      </c>
      <c r="G167" s="132">
        <v>0</v>
      </c>
      <c r="H167" s="114">
        <v>0</v>
      </c>
      <c r="I167" s="114">
        <v>226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33"/>
      <c r="V167" s="33"/>
      <c r="W167" s="33"/>
      <c r="X167" s="33"/>
      <c r="Y167" s="41">
        <f t="shared" si="22"/>
        <v>0</v>
      </c>
    </row>
    <row r="168" spans="1:25" s="4" customFormat="1" x14ac:dyDescent="0.25">
      <c r="A168" s="26" t="s">
        <v>160</v>
      </c>
      <c r="B168" s="27"/>
      <c r="C168" s="27" t="s">
        <v>24</v>
      </c>
      <c r="D168" s="27" t="s">
        <v>21</v>
      </c>
      <c r="E168" s="28">
        <v>60</v>
      </c>
      <c r="F168" s="28">
        <v>0</v>
      </c>
      <c r="G168" s="132">
        <v>0</v>
      </c>
      <c r="H168" s="114">
        <v>0</v>
      </c>
      <c r="I168" s="114">
        <v>60</v>
      </c>
      <c r="J168" s="114"/>
      <c r="K168" s="32"/>
      <c r="L168" s="33"/>
      <c r="M168" s="33"/>
      <c r="N168" s="184">
        <v>0</v>
      </c>
      <c r="O168" s="33">
        <v>0</v>
      </c>
      <c r="P168" s="33"/>
      <c r="Q168" s="33">
        <v>0</v>
      </c>
      <c r="R168" s="33">
        <v>0</v>
      </c>
      <c r="S168" s="33"/>
      <c r="T168" s="33"/>
      <c r="U168" s="33"/>
      <c r="V168" s="33"/>
      <c r="W168" s="33"/>
      <c r="X168" s="33"/>
      <c r="Y168" s="41">
        <f t="shared" si="22"/>
        <v>0</v>
      </c>
    </row>
    <row r="169" spans="1:25" x14ac:dyDescent="0.25">
      <c r="A169" s="26" t="s">
        <v>161</v>
      </c>
      <c r="B169" s="49"/>
      <c r="C169" s="27" t="s">
        <v>2</v>
      </c>
      <c r="D169" s="27" t="s">
        <v>27</v>
      </c>
      <c r="E169" s="28">
        <v>807</v>
      </c>
      <c r="F169" s="34">
        <v>150</v>
      </c>
      <c r="G169" s="30">
        <v>50</v>
      </c>
      <c r="H169" s="39">
        <v>100</v>
      </c>
      <c r="I169" s="39">
        <v>100</v>
      </c>
      <c r="J169" s="39">
        <v>200</v>
      </c>
      <c r="K169" s="40">
        <v>200</v>
      </c>
      <c r="L169" s="41">
        <v>288</v>
      </c>
      <c r="M169" s="41">
        <v>288</v>
      </c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>
        <v>132</v>
      </c>
      <c r="V169" s="41"/>
      <c r="W169" s="41"/>
      <c r="X169" s="41"/>
      <c r="Y169" s="41">
        <f t="shared" si="22"/>
        <v>132</v>
      </c>
    </row>
    <row r="170" spans="1:25" x14ac:dyDescent="0.25">
      <c r="A170" s="26" t="s">
        <v>162</v>
      </c>
      <c r="B170" s="26"/>
      <c r="C170" s="27" t="s">
        <v>163</v>
      </c>
      <c r="D170" s="27" t="s">
        <v>21</v>
      </c>
      <c r="E170" s="28">
        <v>622</v>
      </c>
      <c r="F170" s="29">
        <v>100</v>
      </c>
      <c r="G170" s="29">
        <v>100</v>
      </c>
      <c r="H170" s="39">
        <v>100</v>
      </c>
      <c r="I170" s="39">
        <v>100</v>
      </c>
      <c r="J170" s="39"/>
      <c r="K170" s="32"/>
      <c r="L170" s="41"/>
      <c r="M170" s="41"/>
      <c r="N170" s="184">
        <v>0</v>
      </c>
      <c r="O170" s="41">
        <v>0</v>
      </c>
      <c r="P170" s="41"/>
      <c r="Q170" s="41">
        <v>0</v>
      </c>
      <c r="R170" s="41">
        <v>0</v>
      </c>
      <c r="S170" s="41"/>
      <c r="T170" s="41"/>
      <c r="U170" s="41"/>
      <c r="V170" s="41"/>
      <c r="W170" s="41"/>
      <c r="X170" s="41"/>
      <c r="Y170" s="41">
        <f t="shared" si="22"/>
        <v>0</v>
      </c>
    </row>
    <row r="171" spans="1:25" x14ac:dyDescent="0.25">
      <c r="A171" s="26" t="s">
        <v>164</v>
      </c>
      <c r="B171" s="26"/>
      <c r="C171" s="27" t="s">
        <v>142</v>
      </c>
      <c r="D171" s="27" t="s">
        <v>21</v>
      </c>
      <c r="E171" s="28">
        <v>2451</v>
      </c>
      <c r="F171" s="29">
        <v>100</v>
      </c>
      <c r="G171" s="29">
        <v>100</v>
      </c>
      <c r="H171" s="39">
        <v>100</v>
      </c>
      <c r="I171" s="39">
        <v>100</v>
      </c>
      <c r="J171" s="39">
        <v>100</v>
      </c>
      <c r="K171" s="32">
        <v>100</v>
      </c>
      <c r="L171" s="41">
        <v>100</v>
      </c>
      <c r="M171" s="41">
        <v>10</v>
      </c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/>
      <c r="V171" s="41"/>
      <c r="W171" s="41"/>
      <c r="X171" s="41"/>
      <c r="Y171" s="41">
        <f t="shared" si="22"/>
        <v>0</v>
      </c>
    </row>
    <row r="172" spans="1:25" x14ac:dyDescent="0.25">
      <c r="A172" s="65" t="s">
        <v>165</v>
      </c>
      <c r="B172" s="65"/>
      <c r="C172" s="44" t="s">
        <v>54</v>
      </c>
      <c r="D172" s="44" t="s">
        <v>21</v>
      </c>
      <c r="E172" s="45">
        <v>390</v>
      </c>
      <c r="F172" s="50">
        <v>0</v>
      </c>
      <c r="G172" s="50">
        <v>0</v>
      </c>
      <c r="H172" s="48">
        <v>390</v>
      </c>
      <c r="I172" s="48">
        <v>390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/>
      <c r="V172" s="41"/>
      <c r="W172" s="41"/>
      <c r="X172" s="41"/>
      <c r="Y172" s="41">
        <f t="shared" si="22"/>
        <v>0</v>
      </c>
    </row>
    <row r="173" spans="1:25" x14ac:dyDescent="0.25">
      <c r="A173" s="133" t="s">
        <v>166</v>
      </c>
      <c r="B173" s="44"/>
      <c r="C173" s="44" t="s">
        <v>54</v>
      </c>
      <c r="D173" s="44" t="s">
        <v>21</v>
      </c>
      <c r="E173" s="45">
        <v>172</v>
      </c>
      <c r="F173" s="50">
        <v>0</v>
      </c>
      <c r="G173" s="50">
        <v>0</v>
      </c>
      <c r="H173" s="48">
        <v>172</v>
      </c>
      <c r="I173" s="48">
        <v>172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/>
      <c r="V173" s="41"/>
      <c r="W173" s="41"/>
      <c r="X173" s="41"/>
      <c r="Y173" s="41">
        <f t="shared" si="22"/>
        <v>0</v>
      </c>
    </row>
    <row r="174" spans="1:25" x14ac:dyDescent="0.25">
      <c r="A174" s="133" t="s">
        <v>167</v>
      </c>
      <c r="B174" s="65"/>
      <c r="C174" s="44" t="s">
        <v>54</v>
      </c>
      <c r="D174" s="44" t="s">
        <v>21</v>
      </c>
      <c r="E174" s="45">
        <v>47</v>
      </c>
      <c r="F174" s="50">
        <v>0</v>
      </c>
      <c r="G174" s="50">
        <v>0</v>
      </c>
      <c r="H174" s="48">
        <v>47</v>
      </c>
      <c r="I174" s="48">
        <v>47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/>
      <c r="V174" s="41"/>
      <c r="W174" s="41"/>
      <c r="X174" s="41"/>
      <c r="Y174" s="41">
        <f t="shared" si="22"/>
        <v>0</v>
      </c>
    </row>
    <row r="175" spans="1:25" x14ac:dyDescent="0.25">
      <c r="A175" s="133" t="s">
        <v>168</v>
      </c>
      <c r="B175" s="65"/>
      <c r="C175" s="44" t="s">
        <v>169</v>
      </c>
      <c r="D175" s="44" t="s">
        <v>21</v>
      </c>
      <c r="E175" s="45">
        <v>71</v>
      </c>
      <c r="F175" s="50">
        <v>0</v>
      </c>
      <c r="G175" s="50">
        <v>0</v>
      </c>
      <c r="H175" s="48">
        <v>0</v>
      </c>
      <c r="I175" s="48">
        <v>117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/>
      <c r="V175" s="41"/>
      <c r="W175" s="41"/>
      <c r="X175" s="41"/>
      <c r="Y175" s="41">
        <f t="shared" si="22"/>
        <v>0</v>
      </c>
    </row>
    <row r="176" spans="1:25" x14ac:dyDescent="0.25">
      <c r="A176" s="133" t="s">
        <v>170</v>
      </c>
      <c r="B176" s="65"/>
      <c r="C176" s="44" t="s">
        <v>169</v>
      </c>
      <c r="D176" s="44" t="s">
        <v>21</v>
      </c>
      <c r="E176" s="45">
        <v>100</v>
      </c>
      <c r="F176" s="50">
        <v>0</v>
      </c>
      <c r="G176" s="50">
        <v>0</v>
      </c>
      <c r="H176" s="48">
        <v>0</v>
      </c>
      <c r="I176" s="48">
        <v>24</v>
      </c>
      <c r="J176" s="48"/>
      <c r="K176" s="32"/>
      <c r="L176" s="41"/>
      <c r="M176" s="41"/>
      <c r="N176" s="184">
        <v>0</v>
      </c>
      <c r="O176" s="41">
        <v>0</v>
      </c>
      <c r="P176" s="41"/>
      <c r="Q176" s="41">
        <v>0</v>
      </c>
      <c r="R176" s="41">
        <v>0</v>
      </c>
      <c r="S176" s="41"/>
      <c r="T176" s="41"/>
      <c r="U176" s="41"/>
      <c r="V176" s="41"/>
      <c r="W176" s="41"/>
      <c r="X176" s="41"/>
      <c r="Y176" s="41">
        <f t="shared" si="22"/>
        <v>0</v>
      </c>
    </row>
    <row r="177" spans="1:25" s="100" customFormat="1" x14ac:dyDescent="0.25">
      <c r="A177" s="134" t="s">
        <v>171</v>
      </c>
      <c r="B177" s="94" t="s">
        <v>172</v>
      </c>
      <c r="C177" s="94" t="s">
        <v>173</v>
      </c>
      <c r="D177" s="94" t="s">
        <v>21</v>
      </c>
      <c r="E177" s="94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135"/>
      <c r="V177" s="135"/>
      <c r="W177" s="135"/>
      <c r="X177" s="135"/>
      <c r="Y177" s="41">
        <f t="shared" si="22"/>
        <v>0</v>
      </c>
    </row>
    <row r="178" spans="1:25" s="100" customFormat="1" x14ac:dyDescent="0.25">
      <c r="A178" s="134" t="s">
        <v>174</v>
      </c>
      <c r="B178" s="94" t="s">
        <v>172</v>
      </c>
      <c r="C178" s="94" t="s">
        <v>173</v>
      </c>
      <c r="D178" s="94" t="s">
        <v>21</v>
      </c>
      <c r="E178" s="95">
        <v>355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135"/>
      <c r="V178" s="135"/>
      <c r="W178" s="135"/>
      <c r="X178" s="135"/>
      <c r="Y178" s="41">
        <f t="shared" si="22"/>
        <v>0</v>
      </c>
    </row>
    <row r="179" spans="1:25" s="100" customFormat="1" x14ac:dyDescent="0.25">
      <c r="A179" s="134" t="s">
        <v>175</v>
      </c>
      <c r="B179" s="94" t="s">
        <v>172</v>
      </c>
      <c r="C179" s="94" t="s">
        <v>173</v>
      </c>
      <c r="D179" s="94" t="s">
        <v>21</v>
      </c>
      <c r="E179" s="95">
        <v>178</v>
      </c>
      <c r="F179" s="29">
        <v>0</v>
      </c>
      <c r="G179" s="29">
        <v>0</v>
      </c>
      <c r="H179" s="29">
        <v>0</v>
      </c>
      <c r="I179" s="96">
        <v>0</v>
      </c>
      <c r="J179" s="96"/>
      <c r="K179" s="97"/>
      <c r="L179" s="135"/>
      <c r="M179" s="135"/>
      <c r="N179" s="184">
        <v>0</v>
      </c>
      <c r="O179" s="135">
        <v>0</v>
      </c>
      <c r="P179" s="135"/>
      <c r="Q179" s="135">
        <v>0</v>
      </c>
      <c r="R179" s="135">
        <v>0</v>
      </c>
      <c r="S179" s="135"/>
      <c r="T179" s="135"/>
      <c r="U179" s="135"/>
      <c r="V179" s="135"/>
      <c r="W179" s="135"/>
      <c r="X179" s="135"/>
      <c r="Y179" s="41">
        <f t="shared" si="22"/>
        <v>0</v>
      </c>
    </row>
    <row r="180" spans="1:25" x14ac:dyDescent="0.25">
      <c r="A180" s="65" t="s">
        <v>176</v>
      </c>
      <c r="B180" s="44"/>
      <c r="C180" s="44" t="s">
        <v>169</v>
      </c>
      <c r="D180" s="44" t="s">
        <v>21</v>
      </c>
      <c r="E180" s="45">
        <v>184</v>
      </c>
      <c r="F180" s="50">
        <v>0</v>
      </c>
      <c r="G180" s="50">
        <v>0</v>
      </c>
      <c r="H180" s="48">
        <v>0</v>
      </c>
      <c r="I180" s="48">
        <v>113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/>
      <c r="V180" s="41"/>
      <c r="W180" s="41"/>
      <c r="X180" s="41"/>
      <c r="Y180" s="41">
        <f t="shared" si="22"/>
        <v>0</v>
      </c>
    </row>
    <row r="181" spans="1:25" x14ac:dyDescent="0.25">
      <c r="A181" s="65" t="s">
        <v>177</v>
      </c>
      <c r="B181" s="44"/>
      <c r="C181" s="44" t="s">
        <v>169</v>
      </c>
      <c r="D181" s="44" t="s">
        <v>21</v>
      </c>
      <c r="E181" s="45">
        <v>81</v>
      </c>
      <c r="F181" s="50">
        <v>0</v>
      </c>
      <c r="G181" s="50">
        <v>0</v>
      </c>
      <c r="H181" s="48">
        <v>0</v>
      </c>
      <c r="I181" s="48">
        <v>17</v>
      </c>
      <c r="J181" s="48"/>
      <c r="K181" s="32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/>
      <c r="V181" s="41"/>
      <c r="W181" s="41"/>
      <c r="X181" s="41"/>
      <c r="Y181" s="41">
        <f t="shared" si="22"/>
        <v>0</v>
      </c>
    </row>
    <row r="182" spans="1:25" x14ac:dyDescent="0.25">
      <c r="A182" s="65" t="s">
        <v>178</v>
      </c>
      <c r="B182" s="44" t="s">
        <v>172</v>
      </c>
      <c r="C182" s="44" t="s">
        <v>169</v>
      </c>
      <c r="D182" s="44" t="s">
        <v>21</v>
      </c>
      <c r="E182" s="45">
        <v>180</v>
      </c>
      <c r="F182" s="50">
        <v>0</v>
      </c>
      <c r="G182" s="50">
        <v>0</v>
      </c>
      <c r="H182" s="48">
        <v>0</v>
      </c>
      <c r="I182" s="48">
        <v>164</v>
      </c>
      <c r="J182" s="48"/>
      <c r="K182" s="40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/>
      <c r="V182" s="41"/>
      <c r="W182" s="41"/>
      <c r="X182" s="41"/>
      <c r="Y182" s="41">
        <f t="shared" si="22"/>
        <v>0</v>
      </c>
    </row>
    <row r="183" spans="1:25" x14ac:dyDescent="0.25">
      <c r="A183" s="65" t="s">
        <v>179</v>
      </c>
      <c r="B183" s="44"/>
      <c r="C183" s="44" t="s">
        <v>169</v>
      </c>
      <c r="D183" s="44" t="s">
        <v>21</v>
      </c>
      <c r="E183" s="45">
        <v>309</v>
      </c>
      <c r="F183" s="50">
        <v>0</v>
      </c>
      <c r="G183" s="50">
        <v>0</v>
      </c>
      <c r="H183" s="48">
        <v>0</v>
      </c>
      <c r="I183" s="48">
        <v>250</v>
      </c>
      <c r="J183" s="48"/>
      <c r="K183" s="32"/>
      <c r="L183" s="41"/>
      <c r="M183" s="41"/>
      <c r="N183" s="184">
        <v>0</v>
      </c>
      <c r="O183" s="41">
        <v>0</v>
      </c>
      <c r="P183" s="41"/>
      <c r="Q183" s="41">
        <v>0</v>
      </c>
      <c r="R183" s="41">
        <v>0</v>
      </c>
      <c r="S183" s="41"/>
      <c r="T183" s="41"/>
      <c r="U183" s="41"/>
      <c r="V183" s="41"/>
      <c r="W183" s="41"/>
      <c r="X183" s="41"/>
      <c r="Y183" s="41">
        <f t="shared" si="22"/>
        <v>0</v>
      </c>
    </row>
    <row r="184" spans="1:25" s="100" customFormat="1" x14ac:dyDescent="0.25">
      <c r="A184" s="134" t="s">
        <v>180</v>
      </c>
      <c r="B184" s="94" t="s">
        <v>172</v>
      </c>
      <c r="C184" s="94" t="s">
        <v>169</v>
      </c>
      <c r="D184" s="94" t="s">
        <v>21</v>
      </c>
      <c r="E184" s="95">
        <v>28</v>
      </c>
      <c r="F184" s="50">
        <v>0</v>
      </c>
      <c r="G184" s="50">
        <v>0</v>
      </c>
      <c r="H184" s="48">
        <v>0</v>
      </c>
      <c r="I184" s="136">
        <v>0</v>
      </c>
      <c r="J184" s="136"/>
      <c r="K184" s="97"/>
      <c r="L184" s="135"/>
      <c r="M184" s="135"/>
      <c r="N184" s="184">
        <v>0</v>
      </c>
      <c r="O184" s="135">
        <v>0</v>
      </c>
      <c r="P184" s="135"/>
      <c r="Q184" s="135">
        <v>0</v>
      </c>
      <c r="R184" s="135">
        <v>0</v>
      </c>
      <c r="S184" s="135"/>
      <c r="T184" s="135"/>
      <c r="U184" s="135"/>
      <c r="V184" s="135"/>
      <c r="W184" s="135"/>
      <c r="X184" s="135"/>
      <c r="Y184" s="41">
        <f t="shared" si="22"/>
        <v>0</v>
      </c>
    </row>
    <row r="185" spans="1:25" ht="15.75" thickBot="1" x14ac:dyDescent="0.3">
      <c r="A185" s="59" t="s">
        <v>17</v>
      </c>
      <c r="B185" s="59" t="s">
        <v>17</v>
      </c>
      <c r="C185" s="60" t="s">
        <v>17</v>
      </c>
      <c r="D185" s="60" t="s">
        <v>17</v>
      </c>
      <c r="E185" s="60" t="s">
        <v>17</v>
      </c>
      <c r="F185" s="61" t="s">
        <v>17</v>
      </c>
      <c r="G185" s="77" t="s">
        <v>17</v>
      </c>
      <c r="K185" s="24"/>
    </row>
    <row r="186" spans="1:25" ht="15.75" thickBot="1" x14ac:dyDescent="0.3">
      <c r="A186" s="137" t="s">
        <v>181</v>
      </c>
      <c r="B186" s="138"/>
      <c r="C186" s="63"/>
      <c r="D186" s="64"/>
      <c r="E186" s="21">
        <f t="shared" ref="E186:Y186" si="23">SUM(E188:E208)</f>
        <v>25696.024999999998</v>
      </c>
      <c r="F186" s="21">
        <f t="shared" si="23"/>
        <v>2774</v>
      </c>
      <c r="G186" s="21">
        <f t="shared" si="23"/>
        <v>2665</v>
      </c>
      <c r="H186" s="21">
        <f t="shared" si="23"/>
        <v>3467</v>
      </c>
      <c r="I186" s="21">
        <f t="shared" si="23"/>
        <v>3531</v>
      </c>
      <c r="J186" s="21">
        <f t="shared" si="23"/>
        <v>1889</v>
      </c>
      <c r="K186" s="21">
        <f t="shared" si="23"/>
        <v>1298</v>
      </c>
      <c r="L186" s="21">
        <f t="shared" si="23"/>
        <v>2297</v>
      </c>
      <c r="M186" s="21">
        <f t="shared" si="23"/>
        <v>2297</v>
      </c>
      <c r="N186" s="183">
        <f t="shared" si="23"/>
        <v>40</v>
      </c>
      <c r="O186" s="21">
        <f t="shared" si="23"/>
        <v>342</v>
      </c>
      <c r="P186" s="21">
        <f t="shared" si="23"/>
        <v>22</v>
      </c>
      <c r="Q186" s="21">
        <f t="shared" si="23"/>
        <v>42</v>
      </c>
      <c r="R186" s="21">
        <f t="shared" si="23"/>
        <v>40</v>
      </c>
      <c r="S186" s="21">
        <f t="shared" si="23"/>
        <v>182</v>
      </c>
      <c r="T186" s="21">
        <f t="shared" si="23"/>
        <v>46</v>
      </c>
      <c r="U186" s="21">
        <f t="shared" si="23"/>
        <v>184</v>
      </c>
      <c r="V186" s="21">
        <f t="shared" si="23"/>
        <v>189</v>
      </c>
      <c r="W186" s="21">
        <f t="shared" si="23"/>
        <v>79</v>
      </c>
      <c r="X186" s="21">
        <f>SUM(X188:X208)</f>
        <v>108</v>
      </c>
      <c r="Y186" s="21">
        <f t="shared" si="23"/>
        <v>1274</v>
      </c>
    </row>
    <row r="187" spans="1:25" x14ac:dyDescent="0.25">
      <c r="A187" s="61" t="s">
        <v>17</v>
      </c>
      <c r="B187" s="61" t="s">
        <v>17</v>
      </c>
      <c r="C187" s="139" t="s">
        <v>17</v>
      </c>
      <c r="D187" s="139" t="s">
        <v>17</v>
      </c>
      <c r="E187" s="140" t="s">
        <v>17</v>
      </c>
      <c r="F187" s="141" t="s">
        <v>17</v>
      </c>
      <c r="K187" s="24"/>
    </row>
    <row r="188" spans="1:25" x14ac:dyDescent="0.25">
      <c r="A188" s="142" t="s">
        <v>182</v>
      </c>
      <c r="B188" s="44"/>
      <c r="C188" s="44" t="s">
        <v>54</v>
      </c>
      <c r="D188" s="44" t="s">
        <v>21</v>
      </c>
      <c r="E188" s="143">
        <v>267</v>
      </c>
      <c r="F188" s="44">
        <v>0</v>
      </c>
      <c r="G188" s="44">
        <v>0</v>
      </c>
      <c r="H188" s="90">
        <v>267</v>
      </c>
      <c r="I188" s="90">
        <v>267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/>
      <c r="V188" s="41"/>
      <c r="W188" s="41"/>
      <c r="X188" s="41"/>
      <c r="Y188" s="41">
        <f t="shared" ref="Y188:Y208" si="24">SUM(N188:X188)</f>
        <v>0</v>
      </c>
    </row>
    <row r="189" spans="1:25" x14ac:dyDescent="0.25">
      <c r="A189" s="142" t="s">
        <v>183</v>
      </c>
      <c r="B189" s="44"/>
      <c r="C189" s="44" t="s">
        <v>54</v>
      </c>
      <c r="D189" s="44" t="s">
        <v>21</v>
      </c>
      <c r="E189" s="143">
        <v>29</v>
      </c>
      <c r="F189" s="44">
        <v>0</v>
      </c>
      <c r="G189" s="44">
        <v>0</v>
      </c>
      <c r="H189" s="90">
        <v>29</v>
      </c>
      <c r="I189" s="90">
        <v>29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/>
      <c r="V189" s="41"/>
      <c r="W189" s="41"/>
      <c r="X189" s="41"/>
      <c r="Y189" s="41">
        <f t="shared" si="24"/>
        <v>0</v>
      </c>
    </row>
    <row r="190" spans="1:25" x14ac:dyDescent="0.25">
      <c r="A190" s="142" t="s">
        <v>184</v>
      </c>
      <c r="B190" s="44"/>
      <c r="C190" s="44" t="s">
        <v>54</v>
      </c>
      <c r="D190" s="44" t="s">
        <v>21</v>
      </c>
      <c r="E190" s="143">
        <v>58</v>
      </c>
      <c r="F190" s="44"/>
      <c r="G190" s="44"/>
      <c r="H190" s="90">
        <v>58</v>
      </c>
      <c r="I190" s="90">
        <v>58</v>
      </c>
      <c r="J190" s="90"/>
      <c r="K190" s="32"/>
      <c r="L190" s="41"/>
      <c r="M190" s="41"/>
      <c r="N190" s="184">
        <v>0</v>
      </c>
      <c r="O190" s="41">
        <v>0</v>
      </c>
      <c r="P190" s="41">
        <v>0</v>
      </c>
      <c r="Q190" s="41">
        <v>0</v>
      </c>
      <c r="R190" s="41">
        <v>0</v>
      </c>
      <c r="S190" s="41"/>
      <c r="T190" s="41"/>
      <c r="U190" s="41"/>
      <c r="V190" s="41"/>
      <c r="W190" s="41"/>
      <c r="X190" s="41"/>
      <c r="Y190" s="41">
        <f t="shared" si="24"/>
        <v>0</v>
      </c>
    </row>
    <row r="191" spans="1:25" s="4" customFormat="1" x14ac:dyDescent="0.25">
      <c r="A191" s="144" t="s">
        <v>185</v>
      </c>
      <c r="B191" s="27"/>
      <c r="C191" s="27" t="s">
        <v>24</v>
      </c>
      <c r="D191" s="27" t="s">
        <v>21</v>
      </c>
      <c r="E191" s="145">
        <v>157</v>
      </c>
      <c r="F191" s="27">
        <v>0</v>
      </c>
      <c r="G191" s="27">
        <v>0</v>
      </c>
      <c r="H191" s="114">
        <v>0</v>
      </c>
      <c r="I191" s="114">
        <v>157</v>
      </c>
      <c r="J191" s="114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33"/>
      <c r="V191" s="33"/>
      <c r="W191" s="33"/>
      <c r="X191" s="33"/>
      <c r="Y191" s="41">
        <f t="shared" si="24"/>
        <v>0</v>
      </c>
    </row>
    <row r="192" spans="1:25" s="4" customFormat="1" x14ac:dyDescent="0.25">
      <c r="A192" s="144" t="s">
        <v>186</v>
      </c>
      <c r="B192" s="27"/>
      <c r="C192" s="27" t="s">
        <v>46</v>
      </c>
      <c r="D192" s="27" t="s">
        <v>21</v>
      </c>
      <c r="E192" s="145">
        <v>312</v>
      </c>
      <c r="F192" s="29">
        <v>229</v>
      </c>
      <c r="G192" s="29">
        <v>229</v>
      </c>
      <c r="H192" s="31">
        <v>229</v>
      </c>
      <c r="I192" s="31">
        <v>229</v>
      </c>
      <c r="J192" s="31"/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33"/>
      <c r="V192" s="33"/>
      <c r="W192" s="33"/>
      <c r="X192" s="33"/>
      <c r="Y192" s="41">
        <f t="shared" si="24"/>
        <v>0</v>
      </c>
    </row>
    <row r="193" spans="1:25" s="4" customFormat="1" x14ac:dyDescent="0.25">
      <c r="A193" s="146" t="s">
        <v>187</v>
      </c>
      <c r="B193" s="27"/>
      <c r="C193" s="27" t="s">
        <v>73</v>
      </c>
      <c r="D193" s="27" t="s">
        <v>21</v>
      </c>
      <c r="E193" s="145">
        <v>105</v>
      </c>
      <c r="F193" s="29">
        <v>0</v>
      </c>
      <c r="G193" s="29">
        <v>0</v>
      </c>
      <c r="H193" s="114">
        <v>34</v>
      </c>
      <c r="I193" s="114">
        <v>34</v>
      </c>
      <c r="J193" s="114">
        <v>0</v>
      </c>
      <c r="K193" s="32"/>
      <c r="L193" s="33"/>
      <c r="M193" s="33"/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33"/>
      <c r="V193" s="33"/>
      <c r="W193" s="33"/>
      <c r="X193" s="33"/>
      <c r="Y193" s="41">
        <f t="shared" si="24"/>
        <v>0</v>
      </c>
    </row>
    <row r="194" spans="1:25" s="4" customFormat="1" x14ac:dyDescent="0.25">
      <c r="A194" s="144" t="s">
        <v>188</v>
      </c>
      <c r="B194" s="27"/>
      <c r="C194" s="27" t="s">
        <v>73</v>
      </c>
      <c r="D194" s="27" t="s">
        <v>21</v>
      </c>
      <c r="E194" s="145">
        <f>8*200</f>
        <v>1600</v>
      </c>
      <c r="F194" s="29"/>
      <c r="G194" s="29"/>
      <c r="H194" s="114"/>
      <c r="I194" s="114"/>
      <c r="J194" s="114">
        <v>100</v>
      </c>
      <c r="K194" s="32">
        <v>100</v>
      </c>
      <c r="L194" s="33">
        <v>100</v>
      </c>
      <c r="M194" s="33">
        <v>100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33"/>
      <c r="V194" s="33"/>
      <c r="W194" s="33"/>
      <c r="X194" s="33"/>
      <c r="Y194" s="41">
        <f t="shared" si="24"/>
        <v>0</v>
      </c>
    </row>
    <row r="195" spans="1:25" s="4" customFormat="1" x14ac:dyDescent="0.25">
      <c r="A195" s="49" t="s">
        <v>189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50</v>
      </c>
      <c r="M195" s="33">
        <v>50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33"/>
      <c r="V195" s="33"/>
      <c r="W195" s="33"/>
      <c r="X195" s="33"/>
      <c r="Y195" s="41">
        <f t="shared" si="24"/>
        <v>0</v>
      </c>
    </row>
    <row r="196" spans="1:25" s="4" customFormat="1" x14ac:dyDescent="0.25">
      <c r="A196" s="49" t="s">
        <v>190</v>
      </c>
      <c r="B196" s="27"/>
      <c r="C196" s="27" t="s">
        <v>46</v>
      </c>
      <c r="D196" s="27" t="s">
        <v>21</v>
      </c>
      <c r="E196" s="27">
        <v>400</v>
      </c>
      <c r="F196" s="29">
        <v>200</v>
      </c>
      <c r="G196" s="29">
        <v>200</v>
      </c>
      <c r="H196" s="31">
        <v>200</v>
      </c>
      <c r="I196" s="31">
        <v>200</v>
      </c>
      <c r="J196" s="31"/>
      <c r="K196" s="32"/>
      <c r="L196" s="33">
        <v>100</v>
      </c>
      <c r="M196" s="33">
        <v>100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33"/>
      <c r="V196" s="33"/>
      <c r="W196" s="33"/>
      <c r="X196" s="33"/>
      <c r="Y196" s="41">
        <f t="shared" si="24"/>
        <v>0</v>
      </c>
    </row>
    <row r="197" spans="1:25" s="4" customFormat="1" x14ac:dyDescent="0.25">
      <c r="A197" s="49" t="s">
        <v>191</v>
      </c>
      <c r="B197" s="27"/>
      <c r="C197" s="27" t="s">
        <v>46</v>
      </c>
      <c r="D197" s="27" t="s">
        <v>21</v>
      </c>
      <c r="E197" s="27">
        <v>2400</v>
      </c>
      <c r="F197" s="29">
        <v>600</v>
      </c>
      <c r="G197" s="29">
        <v>600</v>
      </c>
      <c r="H197" s="31">
        <v>600</v>
      </c>
      <c r="I197" s="31">
        <v>600</v>
      </c>
      <c r="J197" s="31"/>
      <c r="K197" s="32"/>
      <c r="L197" s="33">
        <v>200</v>
      </c>
      <c r="M197" s="33">
        <v>200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33"/>
      <c r="V197" s="33"/>
      <c r="W197" s="33"/>
      <c r="X197" s="33"/>
      <c r="Y197" s="41">
        <f t="shared" si="24"/>
        <v>0</v>
      </c>
    </row>
    <row r="198" spans="1:25" s="4" customFormat="1" x14ac:dyDescent="0.25">
      <c r="A198" s="49" t="s">
        <v>192</v>
      </c>
      <c r="B198" s="27"/>
      <c r="C198" s="27" t="s">
        <v>46</v>
      </c>
      <c r="D198" s="27" t="s">
        <v>21</v>
      </c>
      <c r="E198" s="27">
        <v>1400</v>
      </c>
      <c r="F198" s="29">
        <v>400</v>
      </c>
      <c r="G198" s="29">
        <v>400</v>
      </c>
      <c r="H198" s="31">
        <v>400</v>
      </c>
      <c r="I198" s="31">
        <v>400</v>
      </c>
      <c r="J198" s="31"/>
      <c r="K198" s="32"/>
      <c r="L198" s="33">
        <v>100</v>
      </c>
      <c r="M198" s="33">
        <v>100</v>
      </c>
      <c r="N198" s="184">
        <v>0</v>
      </c>
      <c r="O198" s="33">
        <v>0</v>
      </c>
      <c r="P198" s="33">
        <v>0</v>
      </c>
      <c r="Q198" s="33">
        <v>0</v>
      </c>
      <c r="R198" s="33">
        <v>0</v>
      </c>
      <c r="S198" s="33"/>
      <c r="T198" s="33"/>
      <c r="U198" s="33"/>
      <c r="V198" s="33"/>
      <c r="W198" s="33"/>
      <c r="X198" s="33"/>
      <c r="Y198" s="41">
        <f t="shared" si="24"/>
        <v>0</v>
      </c>
    </row>
    <row r="199" spans="1:25" x14ac:dyDescent="0.25">
      <c r="A199" s="26" t="s">
        <v>193</v>
      </c>
      <c r="B199" s="27" t="s">
        <v>172</v>
      </c>
      <c r="C199" s="27" t="s">
        <v>142</v>
      </c>
      <c r="D199" s="27" t="s">
        <v>21</v>
      </c>
      <c r="E199" s="27">
        <v>3598</v>
      </c>
      <c r="F199" s="29">
        <v>500</v>
      </c>
      <c r="G199" s="29">
        <v>500</v>
      </c>
      <c r="H199" s="74">
        <v>500</v>
      </c>
      <c r="I199" s="74">
        <v>500</v>
      </c>
      <c r="J199" s="74">
        <v>400</v>
      </c>
      <c r="K199" s="40">
        <v>200</v>
      </c>
      <c r="L199" s="41">
        <v>100</v>
      </c>
      <c r="M199" s="41">
        <v>100</v>
      </c>
      <c r="N199" s="184">
        <v>0</v>
      </c>
      <c r="O199" s="41">
        <v>0</v>
      </c>
      <c r="P199" s="41">
        <v>0</v>
      </c>
      <c r="Q199" s="41">
        <v>0</v>
      </c>
      <c r="R199" s="41">
        <v>0</v>
      </c>
      <c r="S199" s="41"/>
      <c r="T199" s="41"/>
      <c r="U199" s="41"/>
      <c r="V199" s="41"/>
      <c r="W199" s="41"/>
      <c r="X199" s="41"/>
      <c r="Y199" s="41">
        <f t="shared" si="24"/>
        <v>0</v>
      </c>
    </row>
    <row r="200" spans="1:25" s="100" customFormat="1" x14ac:dyDescent="0.25">
      <c r="A200" s="98" t="s">
        <v>194</v>
      </c>
      <c r="B200" s="147" t="s">
        <v>172</v>
      </c>
      <c r="C200" s="147" t="s">
        <v>142</v>
      </c>
      <c r="D200" s="147" t="s">
        <v>21</v>
      </c>
      <c r="E200" s="94">
        <v>480</v>
      </c>
      <c r="F200" s="29">
        <v>0</v>
      </c>
      <c r="G200" s="29">
        <v>0</v>
      </c>
      <c r="H200" s="39">
        <v>0</v>
      </c>
      <c r="I200" s="136">
        <v>0</v>
      </c>
      <c r="J200" s="136"/>
      <c r="K200" s="97"/>
      <c r="L200" s="135"/>
      <c r="M200" s="135"/>
      <c r="N200" s="184">
        <v>0</v>
      </c>
      <c r="O200" s="135">
        <v>0</v>
      </c>
      <c r="P200" s="135">
        <v>0</v>
      </c>
      <c r="Q200" s="135">
        <v>0</v>
      </c>
      <c r="R200" s="135">
        <v>0</v>
      </c>
      <c r="S200" s="135"/>
      <c r="T200" s="135"/>
      <c r="U200" s="135"/>
      <c r="V200" s="135"/>
      <c r="W200" s="135"/>
      <c r="X200" s="135"/>
      <c r="Y200" s="41">
        <f t="shared" si="24"/>
        <v>0</v>
      </c>
    </row>
    <row r="201" spans="1:25" s="4" customFormat="1" x14ac:dyDescent="0.25">
      <c r="A201" s="26" t="s">
        <v>195</v>
      </c>
      <c r="B201" s="148"/>
      <c r="C201" s="148" t="s">
        <v>2</v>
      </c>
      <c r="D201" s="148" t="s">
        <v>27</v>
      </c>
      <c r="E201" s="27">
        <v>1280</v>
      </c>
      <c r="F201" s="29">
        <v>0</v>
      </c>
      <c r="G201" s="29">
        <v>0</v>
      </c>
      <c r="H201" s="31">
        <v>0</v>
      </c>
      <c r="I201" s="31">
        <v>130</v>
      </c>
      <c r="J201" s="31">
        <v>200</v>
      </c>
      <c r="K201" s="40">
        <v>150</v>
      </c>
      <c r="L201" s="33">
        <v>117</v>
      </c>
      <c r="M201" s="33">
        <v>117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33"/>
      <c r="V201" s="33"/>
      <c r="W201" s="33"/>
      <c r="X201" s="33"/>
      <c r="Y201" s="41">
        <f t="shared" si="24"/>
        <v>0</v>
      </c>
    </row>
    <row r="202" spans="1:25" s="4" customFormat="1" x14ac:dyDescent="0.25">
      <c r="A202" s="26" t="s">
        <v>195</v>
      </c>
      <c r="B202" s="148"/>
      <c r="C202" s="148" t="s">
        <v>2</v>
      </c>
      <c r="D202" s="148" t="s">
        <v>21</v>
      </c>
      <c r="E202" s="27">
        <v>27</v>
      </c>
      <c r="F202" s="29">
        <v>0</v>
      </c>
      <c r="G202" s="29">
        <v>0</v>
      </c>
      <c r="H202" s="31">
        <v>0</v>
      </c>
      <c r="I202" s="31">
        <v>27</v>
      </c>
      <c r="J202" s="31"/>
      <c r="K202" s="32">
        <v>27</v>
      </c>
      <c r="L202" s="33">
        <v>27</v>
      </c>
      <c r="M202" s="33">
        <v>27</v>
      </c>
      <c r="N202" s="184">
        <v>0</v>
      </c>
      <c r="O202" s="33">
        <v>0</v>
      </c>
      <c r="P202" s="33">
        <v>0</v>
      </c>
      <c r="Q202" s="33">
        <v>0</v>
      </c>
      <c r="R202" s="33">
        <v>0</v>
      </c>
      <c r="S202" s="33"/>
      <c r="T202" s="33"/>
      <c r="U202" s="33"/>
      <c r="V202" s="33"/>
      <c r="W202" s="33"/>
      <c r="X202" s="33"/>
      <c r="Y202" s="41">
        <f t="shared" si="24"/>
        <v>0</v>
      </c>
    </row>
    <row r="203" spans="1:25" s="4" customFormat="1" x14ac:dyDescent="0.25">
      <c r="A203" s="43" t="s">
        <v>196</v>
      </c>
      <c r="B203" s="149"/>
      <c r="C203" s="149" t="s">
        <v>0</v>
      </c>
      <c r="D203" s="149" t="s">
        <v>27</v>
      </c>
      <c r="E203" s="44">
        <v>1777</v>
      </c>
      <c r="F203" s="50"/>
      <c r="G203" s="50"/>
      <c r="H203" s="48"/>
      <c r="I203" s="48"/>
      <c r="J203" s="48"/>
      <c r="K203" s="52"/>
      <c r="L203" s="53">
        <v>170</v>
      </c>
      <c r="M203" s="53">
        <v>170</v>
      </c>
      <c r="N203" s="184">
        <v>0</v>
      </c>
      <c r="O203" s="53">
        <v>88</v>
      </c>
      <c r="P203" s="53">
        <v>0</v>
      </c>
      <c r="Q203" s="53">
        <v>0</v>
      </c>
      <c r="R203" s="53">
        <v>0</v>
      </c>
      <c r="S203" s="53"/>
      <c r="T203" s="53"/>
      <c r="U203" s="53"/>
      <c r="V203" s="53">
        <v>6</v>
      </c>
      <c r="W203" s="53"/>
      <c r="X203" s="53"/>
      <c r="Y203" s="41">
        <f t="shared" si="24"/>
        <v>94</v>
      </c>
    </row>
    <row r="204" spans="1:25" s="4" customFormat="1" x14ac:dyDescent="0.25">
      <c r="A204" s="43" t="s">
        <v>196</v>
      </c>
      <c r="B204" s="149"/>
      <c r="C204" s="149" t="s">
        <v>0</v>
      </c>
      <c r="D204" s="149" t="s">
        <v>21</v>
      </c>
      <c r="E204" s="44">
        <v>889</v>
      </c>
      <c r="F204" s="50"/>
      <c r="G204" s="50"/>
      <c r="H204" s="48"/>
      <c r="I204" s="48"/>
      <c r="J204" s="48"/>
      <c r="K204" s="52"/>
      <c r="L204" s="53">
        <v>50</v>
      </c>
      <c r="M204" s="53">
        <v>50</v>
      </c>
      <c r="N204" s="184">
        <v>0</v>
      </c>
      <c r="O204" s="53">
        <v>46</v>
      </c>
      <c r="P204" s="53">
        <v>0</v>
      </c>
      <c r="Q204" s="53">
        <v>0</v>
      </c>
      <c r="R204" s="53">
        <v>0</v>
      </c>
      <c r="S204" s="53"/>
      <c r="T204" s="53"/>
      <c r="U204" s="53"/>
      <c r="V204" s="53">
        <v>3</v>
      </c>
      <c r="W204" s="53"/>
      <c r="X204" s="53"/>
      <c r="Y204" s="41">
        <f t="shared" si="24"/>
        <v>49</v>
      </c>
    </row>
    <row r="205" spans="1:25" x14ac:dyDescent="0.25">
      <c r="A205" s="26" t="s">
        <v>197</v>
      </c>
      <c r="B205" s="27"/>
      <c r="C205" s="27" t="s">
        <v>0</v>
      </c>
      <c r="D205" s="27" t="s">
        <v>27</v>
      </c>
      <c r="E205" s="28">
        <v>2520</v>
      </c>
      <c r="F205" s="34">
        <v>645</v>
      </c>
      <c r="G205" s="29">
        <v>500</v>
      </c>
      <c r="H205" s="39">
        <v>750</v>
      </c>
      <c r="I205" s="39">
        <v>500</v>
      </c>
      <c r="J205" s="39">
        <v>600</v>
      </c>
      <c r="K205" s="40">
        <v>432</v>
      </c>
      <c r="L205" s="41">
        <v>732</v>
      </c>
      <c r="M205" s="41">
        <v>732</v>
      </c>
      <c r="N205" s="184">
        <v>0</v>
      </c>
      <c r="O205" s="41">
        <v>148</v>
      </c>
      <c r="P205" s="41">
        <v>22</v>
      </c>
      <c r="Q205" s="41">
        <v>0</v>
      </c>
      <c r="R205" s="41">
        <v>40</v>
      </c>
      <c r="S205" s="41">
        <v>73</v>
      </c>
      <c r="T205" s="41"/>
      <c r="U205" s="41">
        <v>90</v>
      </c>
      <c r="V205" s="41">
        <v>115</v>
      </c>
      <c r="W205" s="41"/>
      <c r="X205" s="41">
        <v>63</v>
      </c>
      <c r="Y205" s="41">
        <f t="shared" si="24"/>
        <v>551</v>
      </c>
    </row>
    <row r="206" spans="1:25" x14ac:dyDescent="0.25">
      <c r="A206" s="43" t="s">
        <v>198</v>
      </c>
      <c r="B206" s="44"/>
      <c r="C206" s="44" t="s">
        <v>0</v>
      </c>
      <c r="D206" s="44" t="s">
        <v>27</v>
      </c>
      <c r="E206" s="45">
        <f>10*177.721</f>
        <v>1777.21</v>
      </c>
      <c r="F206" s="46"/>
      <c r="G206" s="50"/>
      <c r="H206" s="48"/>
      <c r="I206" s="48">
        <v>0</v>
      </c>
      <c r="J206" s="48">
        <v>89</v>
      </c>
      <c r="K206" s="52">
        <v>89</v>
      </c>
      <c r="L206" s="53">
        <v>150</v>
      </c>
      <c r="M206" s="53">
        <v>150</v>
      </c>
      <c r="N206" s="184">
        <v>0</v>
      </c>
      <c r="O206" s="53">
        <v>0</v>
      </c>
      <c r="P206" s="53">
        <v>0</v>
      </c>
      <c r="Q206" s="53">
        <v>42</v>
      </c>
      <c r="R206" s="53">
        <v>0</v>
      </c>
      <c r="S206" s="53"/>
      <c r="T206" s="53"/>
      <c r="U206" s="53">
        <v>28</v>
      </c>
      <c r="V206" s="53">
        <v>65</v>
      </c>
      <c r="W206" s="53"/>
      <c r="X206" s="53"/>
      <c r="Y206" s="41">
        <f t="shared" si="24"/>
        <v>135</v>
      </c>
    </row>
    <row r="207" spans="1:25" x14ac:dyDescent="0.25">
      <c r="A207" s="43" t="s">
        <v>235</v>
      </c>
      <c r="B207" s="44"/>
      <c r="C207" s="44" t="s">
        <v>0</v>
      </c>
      <c r="D207" s="44" t="s">
        <v>27</v>
      </c>
      <c r="E207" s="45">
        <v>3554</v>
      </c>
      <c r="F207" s="46"/>
      <c r="G207" s="50"/>
      <c r="H207" s="48"/>
      <c r="I207" s="48"/>
      <c r="J207" s="48"/>
      <c r="K207" s="52"/>
      <c r="L207" s="53"/>
      <c r="M207" s="53"/>
      <c r="N207" s="184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41">
        <f t="shared" si="24"/>
        <v>0</v>
      </c>
    </row>
    <row r="208" spans="1:25" x14ac:dyDescent="0.25">
      <c r="A208" s="26" t="s">
        <v>199</v>
      </c>
      <c r="B208" s="26"/>
      <c r="C208" s="27" t="s">
        <v>0</v>
      </c>
      <c r="D208" s="27" t="s">
        <v>27</v>
      </c>
      <c r="E208" s="28">
        <f>15*177.721</f>
        <v>2665.8150000000001</v>
      </c>
      <c r="F208" s="29">
        <v>0</v>
      </c>
      <c r="G208" s="29">
        <v>36</v>
      </c>
      <c r="H208" s="150">
        <v>200</v>
      </c>
      <c r="I208" s="150">
        <v>200</v>
      </c>
      <c r="J208" s="150">
        <v>500</v>
      </c>
      <c r="K208" s="40">
        <v>300</v>
      </c>
      <c r="L208" s="41">
        <v>401</v>
      </c>
      <c r="M208" s="41">
        <v>401</v>
      </c>
      <c r="N208" s="184">
        <v>40</v>
      </c>
      <c r="O208" s="41">
        <v>60</v>
      </c>
      <c r="P208" s="41">
        <v>0</v>
      </c>
      <c r="Q208" s="41">
        <v>0</v>
      </c>
      <c r="R208" s="41">
        <v>0</v>
      </c>
      <c r="S208" s="41">
        <v>109</v>
      </c>
      <c r="T208" s="41">
        <v>46</v>
      </c>
      <c r="U208" s="41">
        <v>66</v>
      </c>
      <c r="V208" s="41"/>
      <c r="W208" s="41">
        <v>79</v>
      </c>
      <c r="X208" s="41">
        <v>45</v>
      </c>
      <c r="Y208" s="41">
        <f t="shared" si="24"/>
        <v>445</v>
      </c>
    </row>
    <row r="209" spans="1:25" ht="15.75" thickBot="1" x14ac:dyDescent="0.3">
      <c r="A209" s="59" t="s">
        <v>17</v>
      </c>
      <c r="B209" s="59" t="s">
        <v>17</v>
      </c>
      <c r="C209" s="60" t="s">
        <v>17</v>
      </c>
      <c r="D209" s="60" t="s">
        <v>17</v>
      </c>
      <c r="E209" s="60" t="s">
        <v>17</v>
      </c>
      <c r="F209" s="61" t="s">
        <v>17</v>
      </c>
      <c r="K209" s="24"/>
    </row>
    <row r="210" spans="1:25" ht="16.5" thickBot="1" x14ac:dyDescent="0.3">
      <c r="A210" s="151" t="s">
        <v>200</v>
      </c>
      <c r="B210" s="152"/>
      <c r="C210" s="153"/>
      <c r="D210" s="154"/>
      <c r="E210" s="155">
        <f t="shared" ref="E210:Y210" si="25">E186+E146+E131+E104+E93+E69+E43+E32+E8</f>
        <v>546945.00565046608</v>
      </c>
      <c r="F210" s="155">
        <f t="shared" si="25"/>
        <v>55858.138607500005</v>
      </c>
      <c r="G210" s="155">
        <f t="shared" si="25"/>
        <v>62957</v>
      </c>
      <c r="H210" s="155">
        <f t="shared" si="25"/>
        <v>37430</v>
      </c>
      <c r="I210" s="155">
        <f t="shared" si="25"/>
        <v>42858</v>
      </c>
      <c r="J210" s="155">
        <f t="shared" si="25"/>
        <v>38279</v>
      </c>
      <c r="K210" s="155">
        <f t="shared" si="25"/>
        <v>31838</v>
      </c>
      <c r="L210" s="155">
        <f t="shared" si="25"/>
        <v>33264</v>
      </c>
      <c r="M210" s="155">
        <f t="shared" si="25"/>
        <v>34980</v>
      </c>
      <c r="N210" s="189">
        <f t="shared" si="25"/>
        <v>767</v>
      </c>
      <c r="O210" s="155">
        <f t="shared" si="25"/>
        <v>1390</v>
      </c>
      <c r="P210" s="155">
        <f t="shared" si="25"/>
        <v>1482</v>
      </c>
      <c r="Q210" s="155">
        <f t="shared" si="25"/>
        <v>926</v>
      </c>
      <c r="R210" s="155">
        <f t="shared" si="25"/>
        <v>1121</v>
      </c>
      <c r="S210" s="155">
        <f t="shared" si="25"/>
        <v>1202</v>
      </c>
      <c r="T210" s="155">
        <f t="shared" si="25"/>
        <v>2712</v>
      </c>
      <c r="U210" s="155">
        <f t="shared" si="25"/>
        <v>2543</v>
      </c>
      <c r="V210" s="155">
        <f t="shared" si="25"/>
        <v>3085</v>
      </c>
      <c r="W210" s="155">
        <f t="shared" si="25"/>
        <v>1443</v>
      </c>
      <c r="X210" s="155">
        <f t="shared" si="25"/>
        <v>1187</v>
      </c>
      <c r="Y210" s="155">
        <f t="shared" si="25"/>
        <v>17858</v>
      </c>
    </row>
    <row r="211" spans="1:25" x14ac:dyDescent="0.25">
      <c r="C211" s="1"/>
      <c r="D211" s="1"/>
      <c r="E211" s="1"/>
      <c r="F211" s="2"/>
      <c r="G211" s="2"/>
      <c r="H211" s="3"/>
      <c r="K211" s="24"/>
    </row>
    <row r="212" spans="1:25" x14ac:dyDescent="0.25">
      <c r="C212" s="1"/>
      <c r="D212" s="1"/>
      <c r="E212" s="1"/>
      <c r="F212" s="2"/>
      <c r="G212" s="2"/>
      <c r="H212" s="3"/>
      <c r="K212" s="24"/>
      <c r="O212" s="180"/>
      <c r="P212" s="180"/>
      <c r="Q212" s="180"/>
      <c r="R212" s="180"/>
      <c r="S212" s="180"/>
      <c r="T212" s="180"/>
      <c r="U212" s="180"/>
      <c r="V212" s="180"/>
      <c r="W212" s="219"/>
      <c r="X212" s="219"/>
      <c r="Y212" s="220"/>
    </row>
    <row r="213" spans="1:25" x14ac:dyDescent="0.25">
      <c r="C213" s="1"/>
      <c r="D213" s="1"/>
      <c r="E213" s="1"/>
      <c r="F213" s="2"/>
      <c r="G213" s="2"/>
      <c r="H213" s="3"/>
      <c r="K213" s="24"/>
    </row>
    <row r="214" spans="1:25" x14ac:dyDescent="0.25">
      <c r="C214" s="1"/>
      <c r="D214" s="1"/>
      <c r="E214" s="1"/>
      <c r="F214" s="2"/>
      <c r="G214" s="2"/>
      <c r="H214" s="3"/>
      <c r="K214" s="24"/>
      <c r="T214" s="196"/>
      <c r="U214" s="196"/>
      <c r="V214" s="196"/>
      <c r="W214" s="196"/>
      <c r="X214" s="221"/>
    </row>
    <row r="215" spans="1:25" x14ac:dyDescent="0.25">
      <c r="C215" s="1"/>
      <c r="D215" s="1"/>
      <c r="E215" s="1"/>
      <c r="F215" s="2"/>
      <c r="G215" s="2"/>
      <c r="H215" s="3"/>
      <c r="K215" s="24"/>
      <c r="X215" s="212"/>
    </row>
    <row r="216" spans="1:25" x14ac:dyDescent="0.25">
      <c r="C216" s="1"/>
      <c r="D216" s="1"/>
      <c r="E216" s="1"/>
      <c r="F216" s="2"/>
      <c r="G216" s="2"/>
      <c r="H216" s="3"/>
      <c r="K216" s="24"/>
      <c r="P216" s="24"/>
      <c r="Q216" s="24"/>
      <c r="R216" s="24"/>
      <c r="S216" s="24"/>
      <c r="T216" s="24"/>
      <c r="U216" s="24"/>
      <c r="V216" s="24"/>
      <c r="W216" s="24"/>
      <c r="X216" s="24"/>
    </row>
    <row r="217" spans="1:25" x14ac:dyDescent="0.25">
      <c r="C217" s="1"/>
      <c r="D217" s="1"/>
      <c r="E217" s="1"/>
      <c r="F217" s="2"/>
      <c r="G217" s="2"/>
      <c r="H217" s="3"/>
      <c r="K217" s="24"/>
      <c r="U217" s="24"/>
      <c r="V217" s="24"/>
      <c r="W217" s="24"/>
      <c r="X217" s="24"/>
    </row>
    <row r="218" spans="1:25" x14ac:dyDescent="0.25">
      <c r="C218" s="1"/>
      <c r="D218" s="1"/>
      <c r="E218" s="1"/>
      <c r="F218" s="2"/>
      <c r="G218" s="2"/>
      <c r="H218" s="3"/>
      <c r="K218" s="24"/>
      <c r="T218" s="1" t="s">
        <v>228</v>
      </c>
    </row>
    <row r="219" spans="1:25" x14ac:dyDescent="0.25">
      <c r="C219" s="1"/>
      <c r="D219" s="1"/>
      <c r="E219" s="1"/>
      <c r="F219" s="2"/>
      <c r="G219" s="2"/>
      <c r="H219" s="3"/>
      <c r="K219" s="24"/>
      <c r="U219" s="24"/>
    </row>
    <row r="220" spans="1:25" x14ac:dyDescent="0.25">
      <c r="C220" s="1"/>
      <c r="D220" s="1"/>
      <c r="E220" s="1"/>
      <c r="F220" s="2"/>
      <c r="G220" s="2"/>
      <c r="H220" s="3"/>
      <c r="K220" s="24"/>
    </row>
    <row r="221" spans="1:25" x14ac:dyDescent="0.25">
      <c r="C221" s="1"/>
      <c r="D221" s="1"/>
      <c r="E221" s="1"/>
      <c r="F221" s="2"/>
      <c r="G221" s="2"/>
      <c r="H221" s="3"/>
      <c r="K221" s="24"/>
    </row>
    <row r="222" spans="1:25" x14ac:dyDescent="0.25">
      <c r="C222" s="1"/>
      <c r="D222" s="1"/>
      <c r="E222" s="1"/>
      <c r="F222" s="2"/>
      <c r="G222" s="2"/>
      <c r="H222" s="3"/>
      <c r="K222" s="24"/>
    </row>
    <row r="223" spans="1:25" x14ac:dyDescent="0.25">
      <c r="C223" s="1"/>
      <c r="D223" s="1"/>
      <c r="E223" s="1"/>
      <c r="F223" s="2"/>
      <c r="G223" s="2"/>
      <c r="H223" s="3"/>
      <c r="K223" s="24"/>
    </row>
    <row r="224" spans="1:25" x14ac:dyDescent="0.25">
      <c r="C224" s="1"/>
      <c r="D224" s="1"/>
      <c r="E224" s="1"/>
      <c r="F224" s="2"/>
      <c r="G224" s="2"/>
      <c r="H224" s="3"/>
      <c r="K224" s="24"/>
    </row>
    <row r="225" spans="3:11" x14ac:dyDescent="0.25">
      <c r="C225" s="1"/>
      <c r="D225" s="1"/>
      <c r="E225" s="1"/>
      <c r="F225" s="2"/>
      <c r="G225" s="2"/>
      <c r="H225" s="3"/>
      <c r="K225" s="24"/>
    </row>
    <row r="226" spans="3:11" x14ac:dyDescent="0.25">
      <c r="C226" s="1"/>
      <c r="D226" s="1"/>
      <c r="E226" s="1"/>
      <c r="F226" s="2"/>
      <c r="G226" s="2"/>
      <c r="H226" s="3"/>
      <c r="K226" s="24"/>
    </row>
    <row r="227" spans="3:11" x14ac:dyDescent="0.25">
      <c r="C227" s="1"/>
      <c r="D227" s="1"/>
      <c r="E227" s="1"/>
      <c r="F227" s="2"/>
      <c r="G227" s="2"/>
      <c r="H227" s="3"/>
      <c r="K227" s="24"/>
    </row>
    <row r="228" spans="3:11" x14ac:dyDescent="0.25">
      <c r="C228" s="1"/>
      <c r="D228" s="1"/>
      <c r="E228" s="1"/>
      <c r="F228" s="2"/>
      <c r="G228" s="2"/>
      <c r="H228" s="3"/>
      <c r="K228" s="24"/>
    </row>
    <row r="229" spans="3:11" x14ac:dyDescent="0.25">
      <c r="C229" s="1"/>
      <c r="D229" s="1"/>
      <c r="E229" s="1"/>
      <c r="F229" s="2"/>
      <c r="G229" s="2"/>
      <c r="H229" s="3"/>
      <c r="K229" s="24"/>
    </row>
    <row r="230" spans="3:11" x14ac:dyDescent="0.25">
      <c r="C230" s="1"/>
      <c r="D230" s="1"/>
      <c r="E230" s="1"/>
      <c r="F230" s="2"/>
      <c r="G230" s="2"/>
      <c r="H230" s="3"/>
      <c r="K230" s="24"/>
    </row>
    <row r="231" spans="3:11" x14ac:dyDescent="0.25">
      <c r="C231" s="1"/>
      <c r="D231" s="1"/>
      <c r="E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F236" s="2"/>
      <c r="G236" s="2"/>
      <c r="H236" s="3"/>
      <c r="K236" s="24"/>
    </row>
    <row r="237" spans="3:11" x14ac:dyDescent="0.25">
      <c r="C237" s="1"/>
      <c r="D237" s="1"/>
      <c r="F237" s="2"/>
      <c r="G237" s="2"/>
      <c r="H237" s="3"/>
      <c r="K237" s="24"/>
    </row>
    <row r="238" spans="3:11" x14ac:dyDescent="0.25">
      <c r="C238" s="1"/>
      <c r="D238" s="1"/>
      <c r="F238" s="2"/>
      <c r="G238" s="2"/>
      <c r="H238" s="3"/>
      <c r="K238" s="24"/>
    </row>
    <row r="239" spans="3:11" x14ac:dyDescent="0.25">
      <c r="C239" s="1"/>
      <c r="D239" s="1"/>
      <c r="F239" s="2"/>
      <c r="G239" s="2"/>
      <c r="H239" s="3"/>
      <c r="K239" s="24"/>
    </row>
    <row r="240" spans="3:11" x14ac:dyDescent="0.25">
      <c r="C240" s="1"/>
      <c r="D240" s="1"/>
      <c r="F240" s="2"/>
      <c r="G240" s="2"/>
      <c r="H240" s="3"/>
      <c r="K240" s="24"/>
    </row>
    <row r="241" spans="3:11" x14ac:dyDescent="0.25">
      <c r="C241" s="1"/>
      <c r="D241" s="1"/>
      <c r="F241" s="2"/>
      <c r="G241" s="2"/>
      <c r="H241" s="3"/>
      <c r="K241" s="24"/>
    </row>
    <row r="242" spans="3:11" x14ac:dyDescent="0.25">
      <c r="C242" s="1"/>
      <c r="D242" s="1"/>
      <c r="F242" s="2"/>
      <c r="G242" s="2"/>
      <c r="H242" s="3"/>
      <c r="K242" s="24"/>
    </row>
    <row r="243" spans="3:11" x14ac:dyDescent="0.25">
      <c r="C243" s="1"/>
      <c r="D243" s="1"/>
      <c r="F243" s="2"/>
      <c r="G243" s="2"/>
      <c r="H243" s="3"/>
      <c r="K243" s="24"/>
    </row>
    <row r="244" spans="3:11" x14ac:dyDescent="0.25">
      <c r="C244" s="1"/>
      <c r="D244" s="1"/>
      <c r="F244" s="2"/>
      <c r="G244" s="2"/>
      <c r="H244" s="3"/>
      <c r="K244" s="24"/>
    </row>
    <row r="245" spans="3:11" x14ac:dyDescent="0.25">
      <c r="C245" s="1"/>
      <c r="D245" s="1"/>
      <c r="F245" s="2"/>
      <c r="G245" s="2"/>
      <c r="H245" s="3"/>
      <c r="K245" s="24"/>
    </row>
    <row r="246" spans="3:11" x14ac:dyDescent="0.25">
      <c r="C246" s="1"/>
      <c r="D246" s="1"/>
      <c r="K246" s="24"/>
    </row>
    <row r="247" spans="3:11" x14ac:dyDescent="0.25">
      <c r="C247" s="1"/>
      <c r="D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1" x14ac:dyDescent="0.25">
      <c r="C257" s="1"/>
      <c r="D257" s="1"/>
      <c r="G257" s="1"/>
      <c r="K257" s="24"/>
    </row>
    <row r="258" spans="3:11" x14ac:dyDescent="0.25">
      <c r="C258" s="1"/>
      <c r="D258" s="1"/>
      <c r="G258" s="1"/>
      <c r="K258" s="24"/>
    </row>
    <row r="259" spans="3:11" x14ac:dyDescent="0.25">
      <c r="C259" s="1"/>
      <c r="D259" s="1"/>
      <c r="G259" s="1"/>
      <c r="K259" s="24"/>
    </row>
    <row r="260" spans="3:11" x14ac:dyDescent="0.25">
      <c r="C260" s="1"/>
      <c r="D260" s="1"/>
      <c r="G260" s="1"/>
      <c r="K260" s="24"/>
    </row>
    <row r="261" spans="3:11" x14ac:dyDescent="0.25">
      <c r="C261" s="1"/>
      <c r="D261" s="1"/>
      <c r="G261" s="1"/>
      <c r="K261" s="24"/>
    </row>
    <row r="262" spans="3:11" x14ac:dyDescent="0.25">
      <c r="C262" s="1"/>
      <c r="D262" s="1"/>
      <c r="G262" s="1"/>
      <c r="K262" s="24"/>
    </row>
    <row r="263" spans="3:11" x14ac:dyDescent="0.25">
      <c r="C263" s="1"/>
      <c r="D263" s="1"/>
      <c r="G263" s="1"/>
      <c r="K263" s="24"/>
    </row>
    <row r="264" spans="3:11" x14ac:dyDescent="0.25">
      <c r="C264" s="1"/>
      <c r="D264" s="1"/>
      <c r="G264" s="1"/>
      <c r="K264" s="24"/>
    </row>
    <row r="265" spans="3:11" x14ac:dyDescent="0.25">
      <c r="C265" s="1"/>
      <c r="D265" s="1"/>
      <c r="G265" s="1"/>
      <c r="K265" s="24"/>
    </row>
    <row r="266" spans="3:11" x14ac:dyDescent="0.25">
      <c r="C266" s="1"/>
      <c r="D266" s="1"/>
      <c r="G266" s="1"/>
      <c r="K266" s="24"/>
    </row>
    <row r="267" spans="3:11" x14ac:dyDescent="0.25">
      <c r="C267" s="1"/>
      <c r="D267" s="1"/>
      <c r="G267" s="1"/>
      <c r="H267" s="1"/>
      <c r="I267" s="1"/>
      <c r="J267" s="1"/>
    </row>
    <row r="268" spans="3:11" x14ac:dyDescent="0.25">
      <c r="C268" s="1"/>
      <c r="D268" s="1"/>
      <c r="G268" s="1"/>
      <c r="H268" s="1"/>
      <c r="I268" s="1"/>
      <c r="J268" s="1"/>
    </row>
    <row r="269" spans="3:11" x14ac:dyDescent="0.25">
      <c r="C269" s="1"/>
      <c r="D269" s="1"/>
      <c r="G269" s="1"/>
      <c r="H269" s="1"/>
      <c r="I269" s="1"/>
      <c r="J269" s="1"/>
    </row>
    <row r="270" spans="3:11" x14ac:dyDescent="0.25">
      <c r="C270" s="1"/>
      <c r="D270" s="1"/>
      <c r="G270" s="1"/>
      <c r="H270" s="1"/>
      <c r="I270" s="1"/>
      <c r="J270" s="1"/>
    </row>
    <row r="271" spans="3:11" x14ac:dyDescent="0.25">
      <c r="C271" s="1"/>
      <c r="D271" s="1"/>
      <c r="G271" s="1"/>
      <c r="H271" s="1"/>
      <c r="I271" s="1"/>
      <c r="J271" s="1"/>
    </row>
    <row r="272" spans="3:11" x14ac:dyDescent="0.25">
      <c r="C272" s="1"/>
      <c r="D272" s="1"/>
      <c r="G272" s="1"/>
      <c r="H272" s="1"/>
      <c r="I272" s="1"/>
      <c r="J272" s="1"/>
    </row>
    <row r="273" spans="3:14" x14ac:dyDescent="0.25">
      <c r="C273" s="1"/>
      <c r="D273" s="1"/>
      <c r="G273" s="1"/>
      <c r="H273" s="1"/>
      <c r="I273" s="1"/>
      <c r="J273" s="1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  <row r="904" spans="3:14" s="6" customFormat="1" x14ac:dyDescent="0.25">
      <c r="C904" s="1"/>
      <c r="D904" s="1"/>
      <c r="E904" s="2"/>
      <c r="F904" s="4"/>
      <c r="G904" s="1"/>
      <c r="N904" s="190"/>
    </row>
  </sheetData>
  <autoFilter ref="A9:N210" xr:uid="{00000000-0009-0000-0000-00000B000000}"/>
  <mergeCells count="2">
    <mergeCell ref="A2:N2"/>
    <mergeCell ref="A3:N3"/>
  </mergeCells>
  <pageMargins left="0.11811023622047245" right="0.11811023622047245" top="0.35433070866141736" bottom="0.35433070866141736" header="0.31496062992125984" footer="0.31496062992125984"/>
  <pageSetup scale="3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BZ904"/>
  <sheetViews>
    <sheetView topLeftCell="R196" workbookViewId="0">
      <selection activeCell="X219" sqref="X219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5" width="14.85546875" style="1" customWidth="1"/>
    <col min="26" max="26" width="13.5703125" style="1" customWidth="1"/>
    <col min="27" max="16384" width="11.5703125" style="1"/>
  </cols>
  <sheetData>
    <row r="2" spans="1:26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6" ht="15.75" x14ac:dyDescent="0.25">
      <c r="A3" s="234" t="s">
        <v>240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6" ht="15.75" thickBot="1" x14ac:dyDescent="0.3">
      <c r="F4" s="7"/>
    </row>
    <row r="5" spans="1:26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>
        <v>45139</v>
      </c>
      <c r="V6" s="156">
        <v>45170</v>
      </c>
      <c r="W6" s="156">
        <v>45200</v>
      </c>
      <c r="X6" s="156">
        <v>45231</v>
      </c>
      <c r="Y6" s="156">
        <v>45261</v>
      </c>
      <c r="Z6" s="156" t="s">
        <v>220</v>
      </c>
    </row>
    <row r="7" spans="1:26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6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Z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 t="shared" ref="S8:X8" si="2">SUM(S10:S30)</f>
        <v>23</v>
      </c>
      <c r="T8" s="21">
        <f t="shared" si="2"/>
        <v>601</v>
      </c>
      <c r="U8" s="21">
        <f t="shared" si="2"/>
        <v>73</v>
      </c>
      <c r="V8" s="21">
        <f t="shared" si="2"/>
        <v>113</v>
      </c>
      <c r="W8" s="21">
        <f t="shared" si="2"/>
        <v>95</v>
      </c>
      <c r="X8" s="21">
        <f t="shared" si="2"/>
        <v>84</v>
      </c>
      <c r="Y8" s="21">
        <f>SUM(Y10:Y30)</f>
        <v>905</v>
      </c>
      <c r="Z8" s="21">
        <f t="shared" si="1"/>
        <v>2489</v>
      </c>
    </row>
    <row r="9" spans="1:26" x14ac:dyDescent="0.25">
      <c r="A9" s="22"/>
      <c r="B9" s="22"/>
      <c r="C9" s="22"/>
      <c r="D9" s="22"/>
      <c r="E9" s="22"/>
      <c r="F9" s="23"/>
      <c r="K9" s="24"/>
    </row>
    <row r="10" spans="1:26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/>
      <c r="V10" s="33"/>
      <c r="W10" s="33"/>
      <c r="X10" s="33"/>
      <c r="Y10" s="33"/>
      <c r="Z10" s="33">
        <f>SUM(N10:Y10)</f>
        <v>0</v>
      </c>
    </row>
    <row r="11" spans="1:26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/>
      <c r="V11" s="33"/>
      <c r="W11" s="33"/>
      <c r="X11" s="33"/>
      <c r="Y11" s="33"/>
      <c r="Z11" s="33">
        <f t="shared" ref="Z11:Z30" si="3">SUM(N11:Y11)</f>
        <v>0</v>
      </c>
    </row>
    <row r="12" spans="1:26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/>
      <c r="V12" s="33"/>
      <c r="W12" s="33"/>
      <c r="X12" s="33"/>
      <c r="Y12" s="33"/>
      <c r="Z12" s="33">
        <f t="shared" si="3"/>
        <v>0</v>
      </c>
    </row>
    <row r="13" spans="1:26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/>
      <c r="V13" s="33"/>
      <c r="W13" s="33"/>
      <c r="X13" s="33"/>
      <c r="Y13" s="33"/>
      <c r="Z13" s="33">
        <f t="shared" si="3"/>
        <v>0</v>
      </c>
    </row>
    <row r="14" spans="1:26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V14" s="41"/>
      <c r="W14" s="41"/>
      <c r="X14" s="41"/>
      <c r="Y14" s="41"/>
      <c r="Z14" s="33">
        <f t="shared" si="3"/>
        <v>0</v>
      </c>
    </row>
    <row r="15" spans="1:26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41"/>
      <c r="V15" s="41"/>
      <c r="W15" s="41"/>
      <c r="X15" s="41"/>
      <c r="Y15" s="41">
        <v>378</v>
      </c>
      <c r="Z15" s="33">
        <f t="shared" si="3"/>
        <v>378</v>
      </c>
    </row>
    <row r="16" spans="1:26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V16" s="41"/>
      <c r="W16" s="41"/>
      <c r="X16" s="41"/>
      <c r="Y16" s="53">
        <v>480</v>
      </c>
      <c r="Z16" s="53">
        <f t="shared" si="3"/>
        <v>480</v>
      </c>
    </row>
    <row r="17" spans="1:26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41"/>
      <c r="V17" s="41"/>
      <c r="W17" s="41"/>
      <c r="X17" s="41"/>
      <c r="Y17" s="53">
        <v>45</v>
      </c>
      <c r="Z17" s="53">
        <f t="shared" si="3"/>
        <v>45</v>
      </c>
    </row>
    <row r="18" spans="1:26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/>
      <c r="V18" s="33"/>
      <c r="W18" s="33"/>
      <c r="X18" s="33"/>
      <c r="Y18" s="33"/>
      <c r="Z18" s="33">
        <f t="shared" si="3"/>
        <v>0</v>
      </c>
    </row>
    <row r="19" spans="1:26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41">
        <v>25</v>
      </c>
      <c r="V19" s="41"/>
      <c r="W19" s="41"/>
      <c r="X19" s="41"/>
      <c r="Y19" s="41"/>
      <c r="Z19" s="33">
        <f t="shared" si="3"/>
        <v>138</v>
      </c>
    </row>
    <row r="20" spans="1:26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41"/>
      <c r="W20" s="41"/>
      <c r="X20" s="41"/>
      <c r="Y20" s="41"/>
      <c r="Z20" s="33">
        <f t="shared" si="3"/>
        <v>0</v>
      </c>
    </row>
    <row r="21" spans="1:26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41"/>
      <c r="W21" s="41"/>
      <c r="X21" s="41"/>
      <c r="Y21" s="41"/>
      <c r="Z21" s="33">
        <f t="shared" si="3"/>
        <v>0</v>
      </c>
    </row>
    <row r="22" spans="1:26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41">
        <v>11</v>
      </c>
      <c r="V22" s="41">
        <v>64</v>
      </c>
      <c r="W22" s="41">
        <v>46</v>
      </c>
      <c r="X22" s="41">
        <v>33</v>
      </c>
      <c r="Y22" s="41">
        <v>1</v>
      </c>
      <c r="Z22" s="33">
        <f t="shared" si="3"/>
        <v>426</v>
      </c>
    </row>
    <row r="23" spans="1:26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41">
        <v>1</v>
      </c>
      <c r="V23" s="41">
        <v>16</v>
      </c>
      <c r="W23" s="41">
        <v>12</v>
      </c>
      <c r="X23" s="41">
        <v>11</v>
      </c>
      <c r="Y23" s="41">
        <v>1</v>
      </c>
      <c r="Z23" s="33">
        <f t="shared" si="3"/>
        <v>133</v>
      </c>
    </row>
    <row r="24" spans="1:26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41"/>
      <c r="V24" s="41"/>
      <c r="W24" s="41"/>
      <c r="X24" s="41"/>
      <c r="Y24" s="41"/>
      <c r="Z24" s="33">
        <f t="shared" si="3"/>
        <v>0</v>
      </c>
    </row>
    <row r="25" spans="1:26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53"/>
      <c r="V25" s="53"/>
      <c r="W25" s="53"/>
      <c r="X25" s="53"/>
      <c r="Y25" s="53"/>
      <c r="Z25" s="33">
        <f t="shared" si="3"/>
        <v>107</v>
      </c>
    </row>
    <row r="26" spans="1:26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53">
        <v>36</v>
      </c>
      <c r="V26" s="53"/>
      <c r="W26" s="53"/>
      <c r="X26" s="53">
        <v>22</v>
      </c>
      <c r="Y26" s="53"/>
      <c r="Z26" s="33">
        <f t="shared" si="3"/>
        <v>58</v>
      </c>
    </row>
    <row r="27" spans="1:26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53"/>
      <c r="V27" s="53"/>
      <c r="W27" s="53"/>
      <c r="X27" s="53"/>
      <c r="Y27" s="53"/>
      <c r="Z27" s="33">
        <f t="shared" si="3"/>
        <v>533</v>
      </c>
    </row>
    <row r="28" spans="1:26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41"/>
      <c r="V28" s="41">
        <v>33</v>
      </c>
      <c r="W28" s="41">
        <v>37</v>
      </c>
      <c r="X28" s="41">
        <v>18</v>
      </c>
      <c r="Y28" s="41"/>
      <c r="Z28" s="33">
        <f t="shared" si="3"/>
        <v>191</v>
      </c>
    </row>
    <row r="29" spans="1:26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41"/>
      <c r="W29" s="41"/>
      <c r="X29" s="41"/>
      <c r="Y29" s="41"/>
      <c r="Z29" s="33">
        <f t="shared" si="3"/>
        <v>0</v>
      </c>
    </row>
    <row r="30" spans="1:26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/>
      <c r="V30" s="33"/>
      <c r="W30" s="33"/>
      <c r="X30" s="33"/>
      <c r="Y30" s="33"/>
      <c r="Z30" s="33">
        <f t="shared" si="3"/>
        <v>0</v>
      </c>
    </row>
    <row r="31" spans="1:26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6" ht="15.75" thickBot="1" x14ac:dyDescent="0.3">
      <c r="A32" s="62" t="s">
        <v>47</v>
      </c>
      <c r="B32" s="63"/>
      <c r="C32" s="63"/>
      <c r="D32" s="64"/>
      <c r="E32" s="21">
        <f t="shared" ref="E32:L32" si="4">SUM(E34:E41)</f>
        <v>2795.1389799999997</v>
      </c>
      <c r="F32" s="21">
        <f t="shared" si="4"/>
        <v>353</v>
      </c>
      <c r="G32" s="21">
        <f t="shared" si="4"/>
        <v>353</v>
      </c>
      <c r="H32" s="21">
        <f t="shared" si="4"/>
        <v>566</v>
      </c>
      <c r="I32" s="21">
        <f t="shared" si="4"/>
        <v>566</v>
      </c>
      <c r="J32" s="21">
        <f t="shared" si="4"/>
        <v>461</v>
      </c>
      <c r="K32" s="21">
        <f t="shared" si="4"/>
        <v>461</v>
      </c>
      <c r="L32" s="21">
        <f t="shared" si="4"/>
        <v>481</v>
      </c>
      <c r="M32" s="21">
        <f>SUM(M34:M41)</f>
        <v>481</v>
      </c>
      <c r="N32" s="183">
        <f t="shared" ref="N32:Z32" si="5">SUM(N34:N41)</f>
        <v>0</v>
      </c>
      <c r="O32" s="21">
        <f t="shared" si="5"/>
        <v>0</v>
      </c>
      <c r="P32" s="21">
        <f t="shared" si="5"/>
        <v>0</v>
      </c>
      <c r="Q32" s="21">
        <f t="shared" si="5"/>
        <v>0</v>
      </c>
      <c r="R32" s="21">
        <f t="shared" si="5"/>
        <v>0</v>
      </c>
      <c r="S32" s="21">
        <f t="shared" ref="S32:X32" si="6">SUM(S34:S41)</f>
        <v>0</v>
      </c>
      <c r="T32" s="21">
        <f t="shared" si="6"/>
        <v>0</v>
      </c>
      <c r="U32" s="21">
        <f t="shared" si="6"/>
        <v>0</v>
      </c>
      <c r="V32" s="21">
        <f t="shared" si="6"/>
        <v>0</v>
      </c>
      <c r="W32" s="21">
        <f t="shared" si="6"/>
        <v>0</v>
      </c>
      <c r="X32" s="21">
        <f t="shared" si="6"/>
        <v>0</v>
      </c>
      <c r="Y32" s="21">
        <f>SUM(Y34:Y42)</f>
        <v>38</v>
      </c>
      <c r="Z32" s="21">
        <f t="shared" si="5"/>
        <v>38</v>
      </c>
    </row>
    <row r="33" spans="1:30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30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/>
      <c r="V34" s="32"/>
      <c r="W34" s="32"/>
      <c r="X34" s="32"/>
      <c r="Y34" s="52">
        <v>38</v>
      </c>
      <c r="Z34" s="52">
        <f>SUM(N34:Y34)</f>
        <v>38</v>
      </c>
    </row>
    <row r="35" spans="1:30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/>
      <c r="V35" s="32"/>
      <c r="W35" s="32"/>
      <c r="X35" s="32"/>
      <c r="Y35" s="32"/>
      <c r="Z35" s="32">
        <f t="shared" ref="Z35:Z41" si="7">SUM(N35:Y35)</f>
        <v>0</v>
      </c>
    </row>
    <row r="36" spans="1:30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/>
      <c r="V36" s="32"/>
      <c r="W36" s="32"/>
      <c r="X36" s="32"/>
      <c r="Y36" s="32"/>
      <c r="Z36" s="32">
        <f t="shared" si="7"/>
        <v>0</v>
      </c>
    </row>
    <row r="37" spans="1:30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/>
      <c r="V37" s="32"/>
      <c r="W37" s="32"/>
      <c r="X37" s="32"/>
      <c r="Y37" s="32"/>
      <c r="Z37" s="32">
        <f t="shared" si="7"/>
        <v>0</v>
      </c>
    </row>
    <row r="38" spans="1:30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/>
      <c r="V38" s="32"/>
      <c r="W38" s="32"/>
      <c r="X38" s="32"/>
      <c r="Y38" s="32"/>
      <c r="Z38" s="32">
        <f t="shared" si="7"/>
        <v>0</v>
      </c>
    </row>
    <row r="39" spans="1:30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/>
      <c r="V39" s="32"/>
      <c r="W39" s="32"/>
      <c r="X39" s="32"/>
      <c r="Y39" s="32"/>
      <c r="Z39" s="32">
        <f t="shared" si="7"/>
        <v>0</v>
      </c>
    </row>
    <row r="40" spans="1:30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/>
      <c r="V40" s="32"/>
      <c r="W40" s="32"/>
      <c r="X40" s="32"/>
      <c r="Y40" s="32"/>
      <c r="Z40" s="32">
        <f t="shared" si="7"/>
        <v>0</v>
      </c>
    </row>
    <row r="41" spans="1:30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/>
      <c r="V41" s="32"/>
      <c r="W41" s="32"/>
      <c r="X41" s="32"/>
      <c r="Y41" s="32"/>
      <c r="Z41" s="32">
        <f t="shared" si="7"/>
        <v>0</v>
      </c>
    </row>
    <row r="42" spans="1:30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30" ht="15.75" thickBot="1" x14ac:dyDescent="0.3">
      <c r="A43" s="18" t="s">
        <v>60</v>
      </c>
      <c r="B43" s="19"/>
      <c r="C43" s="66"/>
      <c r="D43" s="64"/>
      <c r="E43" s="21">
        <f t="shared" ref="E43:L43" si="8">SUM(E45:E67)</f>
        <v>121922.489</v>
      </c>
      <c r="F43" s="21">
        <f t="shared" si="8"/>
        <v>14548</v>
      </c>
      <c r="G43" s="21">
        <f t="shared" si="8"/>
        <v>10447</v>
      </c>
      <c r="H43" s="21">
        <f t="shared" si="8"/>
        <v>9722</v>
      </c>
      <c r="I43" s="21">
        <f t="shared" si="8"/>
        <v>8915</v>
      </c>
      <c r="J43" s="21">
        <f t="shared" si="8"/>
        <v>8878</v>
      </c>
      <c r="K43" s="21">
        <f t="shared" si="8"/>
        <v>5378</v>
      </c>
      <c r="L43" s="21">
        <f t="shared" si="8"/>
        <v>7611</v>
      </c>
      <c r="M43" s="21">
        <f>SUM(M45:M67)</f>
        <v>7611</v>
      </c>
      <c r="N43" s="183">
        <f t="shared" ref="N43:Z43" si="9">SUM(N45:N67)</f>
        <v>11</v>
      </c>
      <c r="O43" s="21">
        <f t="shared" si="9"/>
        <v>179</v>
      </c>
      <c r="P43" s="21">
        <f t="shared" si="9"/>
        <v>487</v>
      </c>
      <c r="Q43" s="21">
        <f t="shared" si="9"/>
        <v>0</v>
      </c>
      <c r="R43" s="21">
        <f t="shared" si="9"/>
        <v>39</v>
      </c>
      <c r="S43" s="21">
        <f t="shared" ref="S43:X43" si="10">SUM(S45:S67)</f>
        <v>99</v>
      </c>
      <c r="T43" s="21">
        <f t="shared" si="10"/>
        <v>26</v>
      </c>
      <c r="U43" s="21">
        <f t="shared" si="10"/>
        <v>386</v>
      </c>
      <c r="V43" s="21">
        <f t="shared" si="10"/>
        <v>361</v>
      </c>
      <c r="W43" s="21">
        <f t="shared" si="10"/>
        <v>247</v>
      </c>
      <c r="X43" s="21">
        <f t="shared" si="10"/>
        <v>188</v>
      </c>
      <c r="Y43" s="21">
        <f>SUM(Y45:Y67)</f>
        <v>2229</v>
      </c>
      <c r="Z43" s="21">
        <f t="shared" si="9"/>
        <v>4252</v>
      </c>
      <c r="AD43" s="24">
        <f>Z43+Z69</f>
        <v>7629</v>
      </c>
    </row>
    <row r="44" spans="1:30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  <c r="AD44" s="212">
        <f>AD43/Z210</f>
        <v>0.32010237905425248</v>
      </c>
    </row>
    <row r="45" spans="1:30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/>
      <c r="V45" s="41"/>
      <c r="W45" s="41"/>
      <c r="X45" s="41"/>
      <c r="Y45" s="41"/>
      <c r="Z45" s="41">
        <f>SUM(N45:Y45)</f>
        <v>0</v>
      </c>
    </row>
    <row r="46" spans="1:30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v>218</v>
      </c>
      <c r="V46" s="41">
        <v>156</v>
      </c>
      <c r="W46" s="41">
        <v>43</v>
      </c>
      <c r="X46" s="41">
        <v>180</v>
      </c>
      <c r="Y46" s="41">
        <v>151</v>
      </c>
      <c r="Z46" s="41">
        <f t="shared" ref="Z46:Z67" si="11">SUM(N46:Y46)</f>
        <v>850</v>
      </c>
    </row>
    <row r="47" spans="1:30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41"/>
      <c r="W47" s="41"/>
      <c r="X47" s="41"/>
      <c r="Y47" s="41"/>
      <c r="Z47" s="41">
        <f t="shared" si="11"/>
        <v>0</v>
      </c>
    </row>
    <row r="48" spans="1:30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/>
      <c r="V48" s="41"/>
      <c r="W48" s="41"/>
      <c r="X48" s="41"/>
      <c r="Y48" s="41"/>
      <c r="Z48" s="41">
        <f t="shared" si="11"/>
        <v>0</v>
      </c>
    </row>
    <row r="49" spans="1:26" x14ac:dyDescent="0.25">
      <c r="A49" s="42" t="s">
        <v>65</v>
      </c>
      <c r="B49" s="44" t="s">
        <v>66</v>
      </c>
      <c r="C49" s="44" t="s">
        <v>4</v>
      </c>
      <c r="D49" s="44" t="s">
        <v>27</v>
      </c>
      <c r="E49" s="45">
        <v>17322</v>
      </c>
      <c r="F49" s="46">
        <v>0</v>
      </c>
      <c r="G49" s="47">
        <v>0</v>
      </c>
      <c r="H49" s="48">
        <v>173</v>
      </c>
      <c r="I49" s="48">
        <v>173</v>
      </c>
      <c r="J49" s="48">
        <v>878</v>
      </c>
      <c r="K49" s="52">
        <v>378</v>
      </c>
      <c r="L49" s="53">
        <v>400</v>
      </c>
      <c r="M49" s="53">
        <v>400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/>
      <c r="T49" s="53"/>
      <c r="U49" s="53"/>
      <c r="V49" s="53"/>
      <c r="W49" s="53"/>
      <c r="X49" s="53"/>
      <c r="Y49" s="53"/>
      <c r="Z49" s="53">
        <f t="shared" si="11"/>
        <v>0</v>
      </c>
    </row>
    <row r="50" spans="1:26" x14ac:dyDescent="0.25">
      <c r="A50" s="42" t="s">
        <v>65</v>
      </c>
      <c r="B50" s="44" t="s">
        <v>66</v>
      </c>
      <c r="C50" s="44" t="s">
        <v>63</v>
      </c>
      <c r="D50" s="44" t="s">
        <v>27</v>
      </c>
      <c r="E50" s="45">
        <v>3389</v>
      </c>
      <c r="F50" s="46"/>
      <c r="G50" s="47"/>
      <c r="H50" s="48"/>
      <c r="I50" s="48"/>
      <c r="J50" s="48"/>
      <c r="K50" s="52"/>
      <c r="L50" s="53">
        <v>500</v>
      </c>
      <c r="M50" s="53">
        <v>500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/>
      <c r="T50" s="53"/>
      <c r="U50" s="53"/>
      <c r="V50" s="53"/>
      <c r="W50" s="53"/>
      <c r="X50" s="53"/>
      <c r="Y50" s="53"/>
      <c r="Z50" s="53">
        <f t="shared" si="11"/>
        <v>0</v>
      </c>
    </row>
    <row r="51" spans="1:26" x14ac:dyDescent="0.25">
      <c r="A51" s="42" t="s">
        <v>67</v>
      </c>
      <c r="B51" s="44" t="s">
        <v>66</v>
      </c>
      <c r="C51" s="44" t="s">
        <v>4</v>
      </c>
      <c r="D51" s="44" t="s">
        <v>27</v>
      </c>
      <c r="E51" s="45">
        <v>5845</v>
      </c>
      <c r="F51" s="46">
        <v>0</v>
      </c>
      <c r="G51" s="47">
        <v>96</v>
      </c>
      <c r="H51" s="48">
        <v>0</v>
      </c>
      <c r="I51" s="48">
        <v>63</v>
      </c>
      <c r="J51" s="48">
        <v>0</v>
      </c>
      <c r="K51" s="52">
        <v>0</v>
      </c>
      <c r="L51" s="53">
        <v>0</v>
      </c>
      <c r="M51" s="232">
        <v>0</v>
      </c>
      <c r="N51" s="53">
        <v>0</v>
      </c>
      <c r="O51" s="53">
        <v>0</v>
      </c>
      <c r="P51" s="53">
        <v>0</v>
      </c>
      <c r="Q51" s="53">
        <v>0</v>
      </c>
      <c r="R51" s="53"/>
      <c r="S51" s="53"/>
      <c r="T51" s="53"/>
      <c r="U51" s="53"/>
      <c r="V51" s="53"/>
      <c r="W51" s="53"/>
      <c r="X51" s="53"/>
      <c r="Y51" s="53"/>
      <c r="Z51" s="53">
        <f t="shared" si="11"/>
        <v>0</v>
      </c>
    </row>
    <row r="52" spans="1:26" x14ac:dyDescent="0.25">
      <c r="A52" s="42" t="s">
        <v>68</v>
      </c>
      <c r="B52" s="44" t="s">
        <v>66</v>
      </c>
      <c r="C52" s="44" t="s">
        <v>4</v>
      </c>
      <c r="D52" s="44" t="s">
        <v>27</v>
      </c>
      <c r="E52" s="45">
        <v>11690</v>
      </c>
      <c r="F52" s="46">
        <v>3500</v>
      </c>
      <c r="G52" s="47">
        <v>2500</v>
      </c>
      <c r="H52" s="48">
        <v>1500</v>
      </c>
      <c r="I52" s="48">
        <v>1000</v>
      </c>
      <c r="J52" s="48">
        <v>1000</v>
      </c>
      <c r="K52" s="52">
        <v>500</v>
      </c>
      <c r="L52" s="53">
        <v>600</v>
      </c>
      <c r="M52" s="53">
        <v>600</v>
      </c>
      <c r="N52" s="53">
        <v>1</v>
      </c>
      <c r="O52" s="53">
        <v>78</v>
      </c>
      <c r="P52" s="53">
        <v>474</v>
      </c>
      <c r="Q52" s="53">
        <v>0</v>
      </c>
      <c r="R52" s="53">
        <v>22</v>
      </c>
      <c r="S52" s="53"/>
      <c r="T52" s="53">
        <v>15</v>
      </c>
      <c r="U52" s="53"/>
      <c r="V52" s="53">
        <v>205</v>
      </c>
      <c r="W52" s="53">
        <v>203</v>
      </c>
      <c r="X52" s="53">
        <v>8</v>
      </c>
      <c r="Y52" s="53">
        <v>7</v>
      </c>
      <c r="Z52" s="53">
        <f t="shared" si="11"/>
        <v>1013</v>
      </c>
    </row>
    <row r="53" spans="1:26" x14ac:dyDescent="0.25">
      <c r="A53" s="42" t="s">
        <v>69</v>
      </c>
      <c r="B53" s="44" t="s">
        <v>66</v>
      </c>
      <c r="C53" s="44" t="s">
        <v>70</v>
      </c>
      <c r="D53" s="44" t="s">
        <v>27</v>
      </c>
      <c r="E53" s="45">
        <v>7570</v>
      </c>
      <c r="F53" s="46">
        <v>3000</v>
      </c>
      <c r="G53" s="47">
        <v>0</v>
      </c>
      <c r="H53" s="48">
        <v>889</v>
      </c>
      <c r="I53" s="48">
        <v>889</v>
      </c>
      <c r="J53" s="48">
        <v>0</v>
      </c>
      <c r="K53" s="52">
        <v>0</v>
      </c>
      <c r="L53" s="53">
        <v>1618</v>
      </c>
      <c r="M53" s="53">
        <v>1618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/>
      <c r="T53" s="53"/>
      <c r="U53" s="53"/>
      <c r="V53" s="53"/>
      <c r="W53" s="53"/>
      <c r="X53" s="53"/>
      <c r="Y53" s="53"/>
      <c r="Z53" s="53">
        <f t="shared" si="11"/>
        <v>0</v>
      </c>
    </row>
    <row r="54" spans="1:26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32"/>
      <c r="V54" s="32"/>
      <c r="W54" s="32"/>
      <c r="X54" s="32"/>
      <c r="Y54" s="52">
        <v>1278</v>
      </c>
      <c r="Z54" s="53">
        <f t="shared" si="11"/>
        <v>1278</v>
      </c>
    </row>
    <row r="55" spans="1:26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32"/>
      <c r="V55" s="32"/>
      <c r="W55" s="32"/>
      <c r="X55" s="32"/>
      <c r="Y55" s="32"/>
      <c r="Z55" s="41">
        <f t="shared" si="11"/>
        <v>0</v>
      </c>
    </row>
    <row r="56" spans="1:26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32"/>
      <c r="V56" s="32"/>
      <c r="W56" s="32"/>
      <c r="X56" s="32"/>
      <c r="Y56" s="32"/>
      <c r="Z56" s="41">
        <f t="shared" si="11"/>
        <v>0</v>
      </c>
    </row>
    <row r="57" spans="1:26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32"/>
      <c r="V57" s="32"/>
      <c r="W57" s="32"/>
      <c r="X57" s="32"/>
      <c r="Y57" s="32">
        <v>782</v>
      </c>
      <c r="Z57" s="41">
        <f t="shared" si="11"/>
        <v>782</v>
      </c>
    </row>
    <row r="58" spans="1:26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32"/>
      <c r="V58" s="32"/>
      <c r="W58" s="32"/>
      <c r="X58" s="32"/>
      <c r="Y58" s="32"/>
      <c r="Z58" s="41">
        <f t="shared" si="11"/>
        <v>0</v>
      </c>
    </row>
    <row r="59" spans="1:26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41"/>
      <c r="W59" s="41"/>
      <c r="X59" s="41"/>
      <c r="Y59" s="41"/>
      <c r="Z59" s="41">
        <f t="shared" si="11"/>
        <v>0</v>
      </c>
    </row>
    <row r="60" spans="1:26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/>
      <c r="V60" s="41"/>
      <c r="W60" s="41"/>
      <c r="X60" s="41"/>
      <c r="Y60" s="41"/>
      <c r="Z60" s="41">
        <f t="shared" si="11"/>
        <v>0</v>
      </c>
    </row>
    <row r="61" spans="1:26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/>
      <c r="V61" s="41"/>
      <c r="W61" s="41"/>
      <c r="X61" s="41"/>
      <c r="Y61" s="41"/>
      <c r="Z61" s="41">
        <f t="shared" si="11"/>
        <v>0</v>
      </c>
    </row>
    <row r="62" spans="1:26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/>
      <c r="V62" s="41"/>
      <c r="W62" s="41"/>
      <c r="X62" s="41"/>
      <c r="Y62" s="41"/>
      <c r="Z62" s="41">
        <f t="shared" si="11"/>
        <v>8</v>
      </c>
    </row>
    <row r="63" spans="1:26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/>
      <c r="V63" s="41"/>
      <c r="W63" s="41">
        <v>1</v>
      </c>
      <c r="X63" s="41"/>
      <c r="Y63" s="41"/>
      <c r="Z63" s="41">
        <f t="shared" si="11"/>
        <v>6</v>
      </c>
    </row>
    <row r="64" spans="1:26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/>
      <c r="V64" s="41"/>
      <c r="W64" s="41"/>
      <c r="X64" s="41"/>
      <c r="Y64" s="41"/>
      <c r="Z64" s="41">
        <f t="shared" si="11"/>
        <v>28</v>
      </c>
    </row>
    <row r="65" spans="1:754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53">
        <v>168</v>
      </c>
      <c r="V65" s="53"/>
      <c r="W65" s="53"/>
      <c r="X65" s="53"/>
      <c r="Y65" s="53">
        <v>11</v>
      </c>
      <c r="Z65" s="41">
        <f t="shared" si="11"/>
        <v>287</v>
      </c>
    </row>
    <row r="66" spans="1:754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/>
      <c r="V66" s="41"/>
      <c r="W66" s="41"/>
      <c r="X66" s="41"/>
      <c r="Y66" s="41"/>
      <c r="Z66" s="41">
        <f t="shared" si="11"/>
        <v>0</v>
      </c>
    </row>
    <row r="67" spans="1:754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/>
      <c r="V67" s="41"/>
      <c r="W67" s="41"/>
      <c r="X67" s="41"/>
      <c r="Y67" s="41"/>
      <c r="Z67" s="41">
        <f t="shared" si="11"/>
        <v>0</v>
      </c>
    </row>
    <row r="68" spans="1:754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54" ht="15" customHeight="1" thickBot="1" x14ac:dyDescent="0.3">
      <c r="A69" s="78" t="s">
        <v>86</v>
      </c>
      <c r="B69" s="79"/>
      <c r="C69" s="20"/>
      <c r="D69" s="19"/>
      <c r="E69" s="21">
        <f t="shared" ref="E69:L69" si="12">SUM(E71:E91)</f>
        <v>272976.37343000004</v>
      </c>
      <c r="F69" s="21">
        <f t="shared" si="12"/>
        <v>26697.138607500001</v>
      </c>
      <c r="G69" s="21">
        <f t="shared" si="12"/>
        <v>38816</v>
      </c>
      <c r="H69" s="21">
        <f t="shared" si="12"/>
        <v>11404</v>
      </c>
      <c r="I69" s="21">
        <f t="shared" si="12"/>
        <v>12919</v>
      </c>
      <c r="J69" s="21">
        <f t="shared" si="12"/>
        <v>10811</v>
      </c>
      <c r="K69" s="21">
        <f t="shared" si="12"/>
        <v>9811</v>
      </c>
      <c r="L69" s="21">
        <f t="shared" si="12"/>
        <v>6169</v>
      </c>
      <c r="M69" s="21">
        <f>SUM(M71:M91)</f>
        <v>6247</v>
      </c>
      <c r="N69" s="183">
        <f t="shared" ref="N69:Z69" si="13">SUM(N71:N91)</f>
        <v>336</v>
      </c>
      <c r="O69" s="21">
        <f t="shared" si="13"/>
        <v>358</v>
      </c>
      <c r="P69" s="21">
        <f t="shared" si="13"/>
        <v>0</v>
      </c>
      <c r="Q69" s="21">
        <f t="shared" si="13"/>
        <v>419</v>
      </c>
      <c r="R69" s="21">
        <f t="shared" si="13"/>
        <v>604</v>
      </c>
      <c r="S69" s="21">
        <f t="shared" ref="S69:X69" si="14">SUM(S71:S91)</f>
        <v>9</v>
      </c>
      <c r="T69" s="21">
        <f t="shared" si="14"/>
        <v>282</v>
      </c>
      <c r="U69" s="21">
        <f t="shared" si="14"/>
        <v>36</v>
      </c>
      <c r="V69" s="21">
        <f t="shared" si="14"/>
        <v>388</v>
      </c>
      <c r="W69" s="21">
        <f t="shared" si="14"/>
        <v>222</v>
      </c>
      <c r="X69" s="21">
        <f t="shared" si="14"/>
        <v>100</v>
      </c>
      <c r="Y69" s="21">
        <f>SUM(Y71:Y91)</f>
        <v>623</v>
      </c>
      <c r="Z69" s="21">
        <f t="shared" si="13"/>
        <v>3377</v>
      </c>
    </row>
    <row r="70" spans="1:754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54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/>
      <c r="V71" s="41"/>
      <c r="W71" s="41"/>
      <c r="X71" s="41"/>
      <c r="Y71" s="41"/>
      <c r="Z71" s="41">
        <f>SUM(N71:Y71)</f>
        <v>0</v>
      </c>
    </row>
    <row r="72" spans="1:754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/>
      <c r="V72" s="41"/>
      <c r="W72" s="41"/>
      <c r="X72" s="41"/>
      <c r="Y72" s="41"/>
      <c r="Z72" s="41">
        <f t="shared" ref="Z72:Z91" si="15">SUM(N72:Y72)</f>
        <v>0</v>
      </c>
    </row>
    <row r="73" spans="1:754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/>
      <c r="V73" s="41"/>
      <c r="W73" s="41"/>
      <c r="X73" s="41"/>
      <c r="Y73" s="41"/>
      <c r="Z73" s="41">
        <f t="shared" si="15"/>
        <v>0</v>
      </c>
    </row>
    <row r="74" spans="1:754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/>
      <c r="V74" s="41"/>
      <c r="W74" s="41"/>
      <c r="X74" s="41"/>
      <c r="Y74" s="41"/>
      <c r="Z74" s="41">
        <f t="shared" si="15"/>
        <v>0</v>
      </c>
    </row>
    <row r="75" spans="1:754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/>
      <c r="V75" s="41"/>
      <c r="W75" s="41"/>
      <c r="X75" s="41">
        <v>13</v>
      </c>
      <c r="Y75" s="41"/>
      <c r="Z75" s="41">
        <f t="shared" si="15"/>
        <v>13</v>
      </c>
    </row>
    <row r="76" spans="1:754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  <c r="V76" s="41">
        <v>23</v>
      </c>
      <c r="W76" s="41"/>
      <c r="X76" s="41">
        <v>22</v>
      </c>
      <c r="Y76" s="41"/>
      <c r="Z76" s="41">
        <f t="shared" si="15"/>
        <v>45</v>
      </c>
    </row>
    <row r="77" spans="1:754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/>
      <c r="V77" s="41"/>
      <c r="W77" s="41"/>
      <c r="X77" s="41"/>
      <c r="Y77" s="53">
        <v>12</v>
      </c>
      <c r="Z77" s="53">
        <f t="shared" si="15"/>
        <v>12</v>
      </c>
    </row>
    <row r="78" spans="1:754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53">
        <v>36</v>
      </c>
      <c r="V78" s="53">
        <v>24</v>
      </c>
      <c r="W78" s="53"/>
      <c r="X78" s="53">
        <v>65</v>
      </c>
      <c r="Y78" s="53">
        <v>12</v>
      </c>
      <c r="Z78" s="41">
        <f t="shared" si="15"/>
        <v>233</v>
      </c>
    </row>
    <row r="79" spans="1:754" s="229" customFormat="1" ht="14.45" customHeight="1" x14ac:dyDescent="0.25">
      <c r="A79" s="222" t="s">
        <v>94</v>
      </c>
      <c r="B79" s="223"/>
      <c r="C79" s="224" t="s">
        <v>0</v>
      </c>
      <c r="D79" s="224" t="s">
        <v>27</v>
      </c>
      <c r="E79" s="224">
        <v>7997</v>
      </c>
      <c r="F79" s="225"/>
      <c r="G79" s="225"/>
      <c r="H79" s="225">
        <v>0</v>
      </c>
      <c r="I79" s="225">
        <v>0</v>
      </c>
      <c r="J79" s="225">
        <v>400</v>
      </c>
      <c r="K79" s="226">
        <v>400</v>
      </c>
      <c r="L79" s="223">
        <v>450</v>
      </c>
      <c r="M79" s="227">
        <v>450</v>
      </c>
      <c r="N79" s="223">
        <v>0</v>
      </c>
      <c r="O79" s="223">
        <v>0</v>
      </c>
      <c r="P79" s="223">
        <v>0</v>
      </c>
      <c r="Q79" s="223">
        <v>0</v>
      </c>
      <c r="R79" s="223">
        <v>0</v>
      </c>
      <c r="S79" s="223"/>
      <c r="T79" s="223"/>
      <c r="U79" s="223"/>
      <c r="V79" s="223"/>
      <c r="W79" s="223"/>
      <c r="X79" s="223"/>
      <c r="Y79" s="230">
        <v>283</v>
      </c>
      <c r="Z79" s="231">
        <f t="shared" si="15"/>
        <v>283</v>
      </c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28"/>
      <c r="BU79" s="228"/>
      <c r="BV79" s="228"/>
      <c r="BW79" s="228"/>
      <c r="BX79" s="228"/>
      <c r="BY79" s="228"/>
      <c r="BZ79" s="228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  <c r="DW79" s="228"/>
      <c r="DX79" s="228"/>
      <c r="DY79" s="228"/>
      <c r="DZ79" s="228"/>
      <c r="EA79" s="228"/>
      <c r="EB79" s="228"/>
      <c r="EC79" s="228"/>
      <c r="ED79" s="228"/>
      <c r="EE79" s="228"/>
      <c r="EF79" s="228"/>
      <c r="EG79" s="228"/>
      <c r="EH79" s="228"/>
      <c r="EI79" s="228"/>
      <c r="EJ79" s="228"/>
      <c r="EK79" s="228"/>
      <c r="EL79" s="228"/>
      <c r="EM79" s="228"/>
      <c r="EN79" s="228"/>
      <c r="EO79" s="228"/>
      <c r="EP79" s="228"/>
      <c r="EQ79" s="228"/>
      <c r="ER79" s="228"/>
      <c r="ES79" s="228"/>
      <c r="ET79" s="228"/>
      <c r="EU79" s="228"/>
      <c r="EV79" s="228"/>
      <c r="EW79" s="228"/>
      <c r="EX79" s="228"/>
      <c r="EY79" s="228"/>
      <c r="EZ79" s="228"/>
      <c r="FA79" s="228"/>
      <c r="FB79" s="228"/>
      <c r="FC79" s="228"/>
      <c r="FD79" s="228"/>
      <c r="FE79" s="228"/>
      <c r="FF79" s="228"/>
      <c r="FG79" s="228"/>
      <c r="FH79" s="228"/>
      <c r="FI79" s="228"/>
      <c r="FJ79" s="228"/>
      <c r="FK79" s="228"/>
      <c r="FL79" s="228"/>
      <c r="FM79" s="228"/>
      <c r="FN79" s="228"/>
      <c r="FO79" s="228"/>
      <c r="FP79" s="228"/>
      <c r="FQ79" s="228"/>
      <c r="FR79" s="228"/>
      <c r="FS79" s="228"/>
      <c r="FT79" s="228"/>
      <c r="FU79" s="228"/>
      <c r="FV79" s="228"/>
      <c r="FW79" s="228"/>
      <c r="FX79" s="228"/>
      <c r="FY79" s="228"/>
      <c r="FZ79" s="228"/>
      <c r="GA79" s="228"/>
      <c r="GB79" s="228"/>
      <c r="GC79" s="228"/>
      <c r="GD79" s="228"/>
      <c r="GE79" s="228"/>
      <c r="GF79" s="228"/>
      <c r="GG79" s="228"/>
      <c r="GH79" s="228"/>
      <c r="GI79" s="228"/>
      <c r="GJ79" s="228"/>
      <c r="GK79" s="228"/>
      <c r="GL79" s="228"/>
      <c r="GM79" s="228"/>
      <c r="GN79" s="228"/>
      <c r="GO79" s="228"/>
      <c r="GP79" s="228"/>
      <c r="GQ79" s="228"/>
      <c r="GR79" s="228"/>
      <c r="GS79" s="228"/>
      <c r="GT79" s="228"/>
      <c r="GU79" s="228"/>
      <c r="GV79" s="228"/>
      <c r="GW79" s="228"/>
      <c r="GX79" s="228"/>
      <c r="GY79" s="228"/>
      <c r="GZ79" s="228"/>
      <c r="HA79" s="228"/>
      <c r="HB79" s="228"/>
      <c r="HC79" s="228"/>
      <c r="HD79" s="228"/>
      <c r="HE79" s="228"/>
      <c r="HF79" s="228"/>
      <c r="HG79" s="228"/>
      <c r="HH79" s="228"/>
      <c r="HI79" s="228"/>
      <c r="HJ79" s="228"/>
      <c r="HK79" s="228"/>
      <c r="HL79" s="228"/>
      <c r="HM79" s="228"/>
      <c r="HN79" s="228"/>
      <c r="HO79" s="228"/>
      <c r="HP79" s="228"/>
      <c r="HQ79" s="228"/>
      <c r="HR79" s="228"/>
      <c r="HS79" s="228"/>
      <c r="HT79" s="228"/>
      <c r="HU79" s="228"/>
      <c r="HV79" s="228"/>
      <c r="HW79" s="228"/>
      <c r="HX79" s="228"/>
      <c r="HY79" s="228"/>
      <c r="HZ79" s="228"/>
      <c r="IA79" s="228"/>
      <c r="IB79" s="228"/>
      <c r="IC79" s="228"/>
      <c r="ID79" s="228"/>
      <c r="IE79" s="228"/>
      <c r="IF79" s="228"/>
      <c r="IG79" s="228"/>
      <c r="IH79" s="228"/>
      <c r="II79" s="228"/>
      <c r="IJ79" s="228"/>
      <c r="IK79" s="228"/>
      <c r="IL79" s="228"/>
      <c r="IM79" s="228"/>
      <c r="IN79" s="228"/>
      <c r="IO79" s="228"/>
      <c r="IP79" s="228"/>
      <c r="IQ79" s="228"/>
      <c r="IR79" s="228"/>
      <c r="IS79" s="228"/>
      <c r="IT79" s="228"/>
      <c r="IU79" s="228"/>
      <c r="IV79" s="228"/>
      <c r="IW79" s="228"/>
      <c r="IX79" s="228"/>
      <c r="IY79" s="228"/>
      <c r="IZ79" s="228"/>
      <c r="JA79" s="228"/>
      <c r="JB79" s="228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8"/>
      <c r="JP79" s="228"/>
      <c r="JQ79" s="228"/>
      <c r="JR79" s="228"/>
      <c r="JS79" s="228"/>
      <c r="JT79" s="228"/>
      <c r="JU79" s="228"/>
      <c r="JV79" s="228"/>
      <c r="JW79" s="228"/>
      <c r="JX79" s="228"/>
      <c r="JY79" s="228"/>
      <c r="JZ79" s="228"/>
      <c r="KA79" s="228"/>
      <c r="KB79" s="228"/>
      <c r="KC79" s="228"/>
      <c r="KD79" s="228"/>
      <c r="KE79" s="228"/>
      <c r="KF79" s="228"/>
      <c r="KG79" s="228"/>
      <c r="KH79" s="228"/>
      <c r="KI79" s="228"/>
      <c r="KJ79" s="228"/>
      <c r="KK79" s="228"/>
      <c r="KL79" s="228"/>
      <c r="KM79" s="228"/>
      <c r="KN79" s="228"/>
      <c r="KO79" s="228"/>
      <c r="KP79" s="228"/>
      <c r="KQ79" s="228"/>
      <c r="KR79" s="228"/>
      <c r="KS79" s="228"/>
      <c r="KT79" s="228"/>
      <c r="KU79" s="228"/>
      <c r="KV79" s="228"/>
      <c r="KW79" s="228"/>
      <c r="KX79" s="228"/>
      <c r="KY79" s="228"/>
      <c r="KZ79" s="228"/>
      <c r="LA79" s="228"/>
      <c r="LB79" s="228"/>
      <c r="LC79" s="228"/>
      <c r="LD79" s="228"/>
      <c r="LE79" s="228"/>
      <c r="LF79" s="228"/>
      <c r="LG79" s="228"/>
      <c r="LH79" s="228"/>
      <c r="LI79" s="228"/>
      <c r="LJ79" s="228"/>
      <c r="LK79" s="228"/>
      <c r="LL79" s="228"/>
      <c r="LM79" s="228"/>
      <c r="LN79" s="228"/>
      <c r="LO79" s="228"/>
      <c r="LP79" s="228"/>
      <c r="LQ79" s="228"/>
      <c r="LR79" s="228"/>
      <c r="LS79" s="228"/>
      <c r="LT79" s="228"/>
      <c r="LU79" s="228"/>
      <c r="LV79" s="228"/>
      <c r="LW79" s="228"/>
      <c r="LX79" s="228"/>
      <c r="LY79" s="228"/>
      <c r="LZ79" s="228"/>
      <c r="MA79" s="228"/>
      <c r="MB79" s="228"/>
      <c r="MC79" s="228"/>
      <c r="MD79" s="228"/>
      <c r="ME79" s="228"/>
      <c r="MF79" s="228"/>
      <c r="MG79" s="228"/>
      <c r="MH79" s="228"/>
      <c r="MI79" s="228"/>
      <c r="MJ79" s="228"/>
      <c r="MK79" s="228"/>
      <c r="ML79" s="228"/>
      <c r="MM79" s="228"/>
      <c r="MN79" s="228"/>
      <c r="MO79" s="228"/>
      <c r="MP79" s="228"/>
      <c r="MQ79" s="228"/>
      <c r="MR79" s="228"/>
      <c r="MS79" s="228"/>
      <c r="MT79" s="228"/>
      <c r="MU79" s="228"/>
      <c r="MV79" s="228"/>
      <c r="MW79" s="228"/>
      <c r="MX79" s="228"/>
      <c r="MY79" s="228"/>
      <c r="MZ79" s="228"/>
      <c r="NA79" s="228"/>
      <c r="NB79" s="228"/>
      <c r="NC79" s="228"/>
      <c r="ND79" s="228"/>
      <c r="NE79" s="228"/>
      <c r="NF79" s="228"/>
      <c r="NG79" s="228"/>
      <c r="NH79" s="228"/>
      <c r="NI79" s="228"/>
      <c r="NJ79" s="228"/>
      <c r="NK79" s="228"/>
      <c r="NL79" s="228"/>
      <c r="NM79" s="228"/>
      <c r="NN79" s="228"/>
      <c r="NO79" s="228"/>
      <c r="NP79" s="228"/>
      <c r="NQ79" s="228"/>
      <c r="NR79" s="228"/>
      <c r="NS79" s="228"/>
      <c r="NT79" s="228"/>
      <c r="NU79" s="228"/>
      <c r="NV79" s="228"/>
      <c r="NW79" s="228"/>
      <c r="NX79" s="228"/>
      <c r="NY79" s="228"/>
      <c r="NZ79" s="228"/>
      <c r="OA79" s="228"/>
      <c r="OB79" s="228"/>
      <c r="OC79" s="228"/>
      <c r="OD79" s="228"/>
      <c r="OE79" s="228"/>
      <c r="OF79" s="228"/>
      <c r="OG79" s="228"/>
      <c r="OH79" s="228"/>
      <c r="OI79" s="228"/>
      <c r="OJ79" s="228"/>
      <c r="OK79" s="228"/>
      <c r="OL79" s="228"/>
      <c r="OM79" s="228"/>
      <c r="ON79" s="228"/>
      <c r="OO79" s="228"/>
      <c r="OP79" s="228"/>
      <c r="OQ79" s="228"/>
      <c r="OR79" s="228"/>
      <c r="OS79" s="228"/>
      <c r="OT79" s="228"/>
      <c r="OU79" s="228"/>
      <c r="OV79" s="228"/>
      <c r="OW79" s="228"/>
      <c r="OX79" s="228"/>
      <c r="OY79" s="228"/>
      <c r="OZ79" s="228"/>
      <c r="PA79" s="228"/>
      <c r="PB79" s="228"/>
      <c r="PC79" s="228"/>
      <c r="PD79" s="228"/>
      <c r="PE79" s="228"/>
      <c r="PF79" s="228"/>
      <c r="PG79" s="228"/>
      <c r="PH79" s="228"/>
      <c r="PI79" s="228"/>
      <c r="PJ79" s="228"/>
      <c r="PK79" s="228"/>
      <c r="PL79" s="228"/>
      <c r="PM79" s="228"/>
      <c r="PN79" s="228"/>
      <c r="PO79" s="228"/>
      <c r="PP79" s="228"/>
      <c r="PQ79" s="228"/>
      <c r="PR79" s="228"/>
      <c r="PS79" s="228"/>
      <c r="PT79" s="228"/>
      <c r="PU79" s="228"/>
      <c r="PV79" s="228"/>
      <c r="PW79" s="228"/>
      <c r="PX79" s="228"/>
      <c r="PY79" s="228"/>
      <c r="PZ79" s="228"/>
      <c r="QA79" s="228"/>
      <c r="QB79" s="228"/>
      <c r="QC79" s="228"/>
      <c r="QD79" s="228"/>
      <c r="QE79" s="228"/>
      <c r="QF79" s="228"/>
      <c r="QG79" s="228"/>
      <c r="QH79" s="228"/>
      <c r="QI79" s="228"/>
      <c r="QJ79" s="228"/>
      <c r="QK79" s="228"/>
      <c r="QL79" s="228"/>
      <c r="QM79" s="228"/>
      <c r="QN79" s="228"/>
      <c r="QO79" s="228"/>
      <c r="QP79" s="228"/>
      <c r="QQ79" s="228"/>
      <c r="QR79" s="228"/>
      <c r="QS79" s="228"/>
      <c r="QT79" s="228"/>
      <c r="QU79" s="228"/>
      <c r="QV79" s="228"/>
      <c r="QW79" s="228"/>
      <c r="QX79" s="228"/>
      <c r="QY79" s="228"/>
      <c r="QZ79" s="228"/>
      <c r="RA79" s="228"/>
      <c r="RB79" s="228"/>
      <c r="RC79" s="228"/>
      <c r="RD79" s="228"/>
      <c r="RE79" s="228"/>
      <c r="RF79" s="228"/>
      <c r="RG79" s="228"/>
      <c r="RH79" s="228"/>
      <c r="RI79" s="228"/>
      <c r="RJ79" s="228"/>
      <c r="RK79" s="228"/>
      <c r="RL79" s="228"/>
      <c r="RM79" s="228"/>
      <c r="RN79" s="228"/>
      <c r="RO79" s="228"/>
      <c r="RP79" s="228"/>
      <c r="RQ79" s="228"/>
      <c r="RR79" s="228"/>
      <c r="RS79" s="228"/>
      <c r="RT79" s="228"/>
      <c r="RU79" s="228"/>
      <c r="RV79" s="228"/>
      <c r="RW79" s="228"/>
      <c r="RX79" s="228"/>
      <c r="RY79" s="228"/>
      <c r="RZ79" s="228"/>
      <c r="SA79" s="228"/>
      <c r="SB79" s="228"/>
      <c r="SC79" s="228"/>
      <c r="SD79" s="228"/>
      <c r="SE79" s="228"/>
      <c r="SF79" s="228"/>
      <c r="SG79" s="228"/>
      <c r="SH79" s="228"/>
      <c r="SI79" s="228"/>
      <c r="SJ79" s="228"/>
      <c r="SK79" s="228"/>
      <c r="SL79" s="228"/>
      <c r="SM79" s="228"/>
      <c r="SN79" s="228"/>
      <c r="SO79" s="228"/>
      <c r="SP79" s="228"/>
      <c r="SQ79" s="228"/>
      <c r="SR79" s="228"/>
      <c r="SS79" s="228"/>
      <c r="ST79" s="228"/>
      <c r="SU79" s="228"/>
      <c r="SV79" s="228"/>
      <c r="SW79" s="228"/>
      <c r="SX79" s="228"/>
      <c r="SY79" s="228"/>
      <c r="SZ79" s="228"/>
      <c r="TA79" s="228"/>
      <c r="TB79" s="228"/>
      <c r="TC79" s="228"/>
      <c r="TD79" s="228"/>
      <c r="TE79" s="228"/>
      <c r="TF79" s="228"/>
      <c r="TG79" s="228"/>
      <c r="TH79" s="228"/>
      <c r="TI79" s="228"/>
      <c r="TJ79" s="228"/>
      <c r="TK79" s="228"/>
      <c r="TL79" s="228"/>
      <c r="TM79" s="228"/>
      <c r="TN79" s="228"/>
      <c r="TO79" s="228"/>
      <c r="TP79" s="228"/>
      <c r="TQ79" s="228"/>
      <c r="TR79" s="228"/>
      <c r="TS79" s="228"/>
      <c r="TT79" s="228"/>
      <c r="TU79" s="228"/>
      <c r="TV79" s="228"/>
      <c r="TW79" s="228"/>
      <c r="TX79" s="228"/>
      <c r="TY79" s="228"/>
      <c r="TZ79" s="228"/>
      <c r="UA79" s="228"/>
      <c r="UB79" s="228"/>
      <c r="UC79" s="228"/>
      <c r="UD79" s="228"/>
      <c r="UE79" s="228"/>
      <c r="UF79" s="228"/>
      <c r="UG79" s="228"/>
      <c r="UH79" s="228"/>
      <c r="UI79" s="228"/>
      <c r="UJ79" s="228"/>
      <c r="UK79" s="228"/>
      <c r="UL79" s="228"/>
      <c r="UM79" s="228"/>
      <c r="UN79" s="228"/>
      <c r="UO79" s="228"/>
      <c r="UP79" s="228"/>
      <c r="UQ79" s="228"/>
      <c r="UR79" s="228"/>
      <c r="US79" s="228"/>
      <c r="UT79" s="228"/>
      <c r="UU79" s="228"/>
      <c r="UV79" s="228"/>
      <c r="UW79" s="228"/>
      <c r="UX79" s="228"/>
      <c r="UY79" s="228"/>
      <c r="UZ79" s="228"/>
      <c r="VA79" s="228"/>
      <c r="VB79" s="228"/>
      <c r="VC79" s="228"/>
      <c r="VD79" s="228"/>
      <c r="VE79" s="228"/>
      <c r="VF79" s="228"/>
      <c r="VG79" s="228"/>
      <c r="VH79" s="228"/>
      <c r="VI79" s="228"/>
      <c r="VJ79" s="228"/>
      <c r="VK79" s="228"/>
      <c r="VL79" s="228"/>
      <c r="VM79" s="228"/>
      <c r="VN79" s="228"/>
      <c r="VO79" s="228"/>
      <c r="VP79" s="228"/>
      <c r="VQ79" s="228"/>
      <c r="VR79" s="228"/>
      <c r="VS79" s="228"/>
      <c r="VT79" s="228"/>
      <c r="VU79" s="228"/>
      <c r="VV79" s="228"/>
      <c r="VW79" s="228"/>
      <c r="VX79" s="228"/>
      <c r="VY79" s="228"/>
      <c r="VZ79" s="228"/>
      <c r="WA79" s="228"/>
      <c r="WB79" s="228"/>
      <c r="WC79" s="228"/>
      <c r="WD79" s="228"/>
      <c r="WE79" s="228"/>
      <c r="WF79" s="228"/>
      <c r="WG79" s="228"/>
      <c r="WH79" s="228"/>
      <c r="WI79" s="228"/>
      <c r="WJ79" s="228"/>
      <c r="WK79" s="228"/>
      <c r="WL79" s="228"/>
      <c r="WM79" s="228"/>
      <c r="WN79" s="228"/>
      <c r="WO79" s="228"/>
      <c r="WP79" s="228"/>
      <c r="WQ79" s="228"/>
      <c r="WR79" s="228"/>
      <c r="WS79" s="228"/>
      <c r="WT79" s="228"/>
      <c r="WU79" s="228"/>
      <c r="WV79" s="228"/>
      <c r="WW79" s="228"/>
      <c r="WX79" s="228"/>
      <c r="WY79" s="228"/>
      <c r="WZ79" s="228"/>
      <c r="XA79" s="228"/>
      <c r="XB79" s="228"/>
      <c r="XC79" s="228"/>
      <c r="XD79" s="228"/>
      <c r="XE79" s="228"/>
      <c r="XF79" s="228"/>
      <c r="XG79" s="228"/>
      <c r="XH79" s="228"/>
      <c r="XI79" s="228"/>
      <c r="XJ79" s="228"/>
      <c r="XK79" s="228"/>
      <c r="XL79" s="228"/>
      <c r="XM79" s="228"/>
      <c r="XN79" s="228"/>
      <c r="XO79" s="228"/>
      <c r="XP79" s="228"/>
      <c r="XQ79" s="228"/>
      <c r="XR79" s="228"/>
      <c r="XS79" s="228"/>
      <c r="XT79" s="228"/>
      <c r="XU79" s="228"/>
      <c r="XV79" s="228"/>
      <c r="XW79" s="228"/>
      <c r="XX79" s="228"/>
      <c r="XY79" s="228"/>
      <c r="XZ79" s="228"/>
      <c r="YA79" s="228"/>
      <c r="YB79" s="228"/>
      <c r="YC79" s="228"/>
      <c r="YD79" s="228"/>
      <c r="YE79" s="228"/>
      <c r="YF79" s="228"/>
      <c r="YG79" s="228"/>
      <c r="YH79" s="228"/>
      <c r="YI79" s="228"/>
      <c r="YJ79" s="228"/>
      <c r="YK79" s="228"/>
      <c r="YL79" s="228"/>
      <c r="YM79" s="228"/>
      <c r="YN79" s="228"/>
      <c r="YO79" s="228"/>
      <c r="YP79" s="228"/>
      <c r="YQ79" s="228"/>
      <c r="YR79" s="228"/>
      <c r="YS79" s="228"/>
      <c r="YT79" s="228"/>
      <c r="YU79" s="228"/>
      <c r="YV79" s="228"/>
      <c r="YW79" s="228"/>
      <c r="YX79" s="228"/>
      <c r="YY79" s="228"/>
      <c r="YZ79" s="228"/>
      <c r="ZA79" s="228"/>
      <c r="ZB79" s="228"/>
      <c r="ZC79" s="228"/>
      <c r="ZD79" s="228"/>
      <c r="ZE79" s="228"/>
      <c r="ZF79" s="228"/>
      <c r="ZG79" s="228"/>
      <c r="ZH79" s="228"/>
      <c r="ZI79" s="228"/>
      <c r="ZJ79" s="228"/>
      <c r="ZK79" s="228"/>
      <c r="ZL79" s="228"/>
      <c r="ZM79" s="228"/>
      <c r="ZN79" s="228"/>
      <c r="ZO79" s="228"/>
      <c r="ZP79" s="228"/>
      <c r="ZQ79" s="228"/>
      <c r="ZR79" s="228"/>
      <c r="ZS79" s="228"/>
      <c r="ZT79" s="228"/>
      <c r="ZU79" s="228"/>
      <c r="ZV79" s="228"/>
      <c r="ZW79" s="228"/>
      <c r="ZX79" s="228"/>
      <c r="ZY79" s="228"/>
      <c r="ZZ79" s="228"/>
      <c r="AAA79" s="228"/>
      <c r="AAB79" s="228"/>
      <c r="AAC79" s="228"/>
      <c r="AAD79" s="228"/>
      <c r="AAE79" s="228"/>
      <c r="AAF79" s="228"/>
      <c r="AAG79" s="228"/>
      <c r="AAH79" s="228"/>
      <c r="AAI79" s="228"/>
      <c r="AAJ79" s="228"/>
      <c r="AAK79" s="228"/>
      <c r="AAL79" s="228"/>
      <c r="AAM79" s="228"/>
      <c r="AAN79" s="228"/>
      <c r="AAO79" s="228"/>
      <c r="AAP79" s="228"/>
      <c r="AAQ79" s="228"/>
      <c r="AAR79" s="228"/>
      <c r="AAS79" s="228"/>
      <c r="AAT79" s="228"/>
      <c r="AAU79" s="228"/>
      <c r="AAV79" s="228"/>
      <c r="AAW79" s="228"/>
      <c r="AAX79" s="228"/>
      <c r="AAY79" s="228"/>
      <c r="AAZ79" s="228"/>
      <c r="ABA79" s="228"/>
      <c r="ABB79" s="228"/>
      <c r="ABC79" s="228"/>
      <c r="ABD79" s="228"/>
      <c r="ABE79" s="228"/>
      <c r="ABF79" s="228"/>
      <c r="ABG79" s="228"/>
      <c r="ABH79" s="228"/>
      <c r="ABI79" s="228"/>
      <c r="ABJ79" s="228"/>
      <c r="ABK79" s="228"/>
      <c r="ABL79" s="228"/>
      <c r="ABM79" s="228"/>
      <c r="ABN79" s="228"/>
      <c r="ABO79" s="228"/>
      <c r="ABP79" s="228"/>
      <c r="ABQ79" s="228"/>
      <c r="ABR79" s="228"/>
      <c r="ABS79" s="228"/>
      <c r="ABT79" s="228"/>
      <c r="ABU79" s="228"/>
      <c r="ABV79" s="228"/>
      <c r="ABW79" s="228"/>
      <c r="ABX79" s="228"/>
      <c r="ABY79" s="228"/>
      <c r="ABZ79" s="228"/>
    </row>
    <row r="80" spans="1:754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26"/>
      <c r="V80" s="26">
        <v>341</v>
      </c>
      <c r="W80" s="26">
        <v>222</v>
      </c>
      <c r="X80" s="26"/>
      <c r="Y80" s="26">
        <v>316</v>
      </c>
      <c r="Z80" s="41">
        <f t="shared" si="15"/>
        <v>2784</v>
      </c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  <c r="ABW80" s="92"/>
      <c r="ABX80" s="92"/>
      <c r="ABY80" s="92"/>
      <c r="ABZ80" s="92"/>
    </row>
    <row r="81" spans="1:754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26"/>
      <c r="V81" s="26"/>
      <c r="W81" s="26"/>
      <c r="X81" s="26"/>
      <c r="Y81" s="26"/>
      <c r="Z81" s="41">
        <f t="shared" si="15"/>
        <v>7</v>
      </c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  <c r="ABX81" s="92"/>
      <c r="ABY81" s="92"/>
      <c r="ABZ81" s="92"/>
    </row>
    <row r="82" spans="1:754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26"/>
      <c r="V82" s="26"/>
      <c r="W82" s="26"/>
      <c r="X82" s="26"/>
      <c r="Y82" s="26"/>
      <c r="Z82" s="41">
        <f t="shared" si="15"/>
        <v>0</v>
      </c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  <c r="ABX82" s="92"/>
      <c r="ABY82" s="92"/>
      <c r="ABZ82" s="92"/>
    </row>
    <row r="83" spans="1:754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26"/>
      <c r="V83" s="26"/>
      <c r="W83" s="26"/>
      <c r="X83" s="26"/>
      <c r="Y83" s="26"/>
      <c r="Z83" s="41">
        <f t="shared" si="15"/>
        <v>0</v>
      </c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  <c r="ABX83" s="92"/>
      <c r="ABY83" s="92"/>
      <c r="ABZ83" s="92"/>
    </row>
    <row r="84" spans="1:754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26"/>
      <c r="V84" s="26"/>
      <c r="W84" s="26"/>
      <c r="X84" s="26"/>
      <c r="Y84" s="26"/>
      <c r="Z84" s="41">
        <f t="shared" si="15"/>
        <v>0</v>
      </c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  <c r="ABX84" s="92"/>
      <c r="ABY84" s="92"/>
      <c r="ABZ84" s="92"/>
    </row>
    <row r="85" spans="1:754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26"/>
      <c r="V85" s="26"/>
      <c r="W85" s="26"/>
      <c r="X85" s="26"/>
      <c r="Y85" s="26"/>
      <c r="Z85" s="41">
        <f t="shared" si="15"/>
        <v>0</v>
      </c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  <c r="ABY85" s="92"/>
      <c r="ABZ85" s="92"/>
    </row>
    <row r="86" spans="1:754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98"/>
      <c r="V86" s="98"/>
      <c r="W86" s="98"/>
      <c r="X86" s="98"/>
      <c r="Y86" s="98"/>
      <c r="Z86" s="41">
        <f t="shared" si="15"/>
        <v>0</v>
      </c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  <c r="ABV86" s="99"/>
      <c r="ABW86" s="99"/>
      <c r="ABX86" s="99"/>
      <c r="ABY86" s="99"/>
      <c r="ABZ86" s="99"/>
    </row>
    <row r="87" spans="1:754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26"/>
      <c r="V87" s="26"/>
      <c r="W87" s="26"/>
      <c r="X87" s="26"/>
      <c r="Y87" s="26"/>
      <c r="Z87" s="41">
        <f t="shared" si="15"/>
        <v>0</v>
      </c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  <c r="ABZ87" s="92"/>
    </row>
    <row r="88" spans="1:754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26"/>
      <c r="V88" s="26"/>
      <c r="W88" s="26"/>
      <c r="X88" s="26"/>
      <c r="Y88" s="26"/>
      <c r="Z88" s="41">
        <f t="shared" si="15"/>
        <v>0</v>
      </c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  <c r="ABY88" s="92"/>
      <c r="ABZ88" s="92"/>
    </row>
    <row r="89" spans="1:754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26"/>
      <c r="V89" s="26"/>
      <c r="W89" s="26"/>
      <c r="X89" s="26"/>
      <c r="Y89" s="26"/>
      <c r="Z89" s="41">
        <f t="shared" si="15"/>
        <v>0</v>
      </c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  <c r="ABY89" s="92"/>
      <c r="ABZ89" s="92"/>
    </row>
    <row r="90" spans="1:754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98"/>
      <c r="V90" s="98"/>
      <c r="W90" s="98"/>
      <c r="X90" s="98"/>
      <c r="Y90" s="98"/>
      <c r="Z90" s="41">
        <f t="shared" si="15"/>
        <v>0</v>
      </c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  <c r="ABW90" s="99"/>
      <c r="ABX90" s="99"/>
      <c r="ABY90" s="99"/>
      <c r="ABZ90" s="99"/>
    </row>
    <row r="91" spans="1:754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26"/>
      <c r="V91" s="26"/>
      <c r="W91" s="26"/>
      <c r="X91" s="26"/>
      <c r="Y91" s="26"/>
      <c r="Z91" s="41">
        <f t="shared" si="15"/>
        <v>0</v>
      </c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  <c r="ABY91" s="92"/>
      <c r="ABZ91" s="92"/>
    </row>
    <row r="92" spans="1:754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  <c r="ABZ92" s="92"/>
    </row>
    <row r="93" spans="1:754" ht="15" customHeight="1" thickBot="1" x14ac:dyDescent="0.3">
      <c r="A93" s="18" t="s">
        <v>107</v>
      </c>
      <c r="B93" s="79"/>
      <c r="C93" s="19"/>
      <c r="D93" s="20"/>
      <c r="E93" s="21">
        <f t="shared" ref="E93:K93" si="16">SUM(E97:E102)</f>
        <v>17771</v>
      </c>
      <c r="F93" s="21">
        <f t="shared" si="16"/>
        <v>3367</v>
      </c>
      <c r="G93" s="21">
        <f t="shared" si="16"/>
        <v>2519</v>
      </c>
      <c r="H93" s="21">
        <f t="shared" si="16"/>
        <v>1800</v>
      </c>
      <c r="I93" s="21">
        <f t="shared" si="16"/>
        <v>2300</v>
      </c>
      <c r="J93" s="21">
        <f t="shared" si="16"/>
        <v>3328</v>
      </c>
      <c r="K93" s="21">
        <f t="shared" si="16"/>
        <v>3796</v>
      </c>
      <c r="L93" s="21">
        <f t="shared" ref="L93:Q93" si="17">SUM(L95:L102)</f>
        <v>2368</v>
      </c>
      <c r="M93" s="21">
        <f t="shared" si="17"/>
        <v>2756</v>
      </c>
      <c r="N93" s="183">
        <f t="shared" si="17"/>
        <v>124</v>
      </c>
      <c r="O93" s="21">
        <f t="shared" si="17"/>
        <v>148</v>
      </c>
      <c r="P93" s="21">
        <f t="shared" si="17"/>
        <v>57</v>
      </c>
      <c r="Q93" s="21">
        <f t="shared" si="17"/>
        <v>0</v>
      </c>
      <c r="R93" s="21">
        <f t="shared" ref="R93:W93" si="18">SUM(R95:R102)</f>
        <v>0</v>
      </c>
      <c r="S93" s="21">
        <f t="shared" si="18"/>
        <v>0</v>
      </c>
      <c r="T93" s="21">
        <f t="shared" si="18"/>
        <v>1368</v>
      </c>
      <c r="U93" s="21">
        <f t="shared" si="18"/>
        <v>143</v>
      </c>
      <c r="V93" s="21">
        <f t="shared" si="18"/>
        <v>757</v>
      </c>
      <c r="W93" s="21">
        <f t="shared" si="18"/>
        <v>0</v>
      </c>
      <c r="X93" s="21">
        <f>SUM(X95:X102)</f>
        <v>138</v>
      </c>
      <c r="Y93" s="21">
        <f>SUM(Y95:Y102)</f>
        <v>12</v>
      </c>
      <c r="Z93" s="21">
        <f>SUM(Z95:Z102)</f>
        <v>2747</v>
      </c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  <c r="ABZ93" s="92"/>
    </row>
    <row r="94" spans="1:754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  <c r="ABZ94" s="92"/>
    </row>
    <row r="95" spans="1:754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/>
      <c r="V95" s="43"/>
      <c r="W95" s="43"/>
      <c r="X95" s="43"/>
      <c r="Y95" s="43"/>
      <c r="Z95" s="43">
        <f>SUM(N95:Y95)</f>
        <v>0</v>
      </c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  <c r="ABY95" s="92"/>
      <c r="ABZ95" s="92"/>
    </row>
    <row r="96" spans="1:754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/>
      <c r="V96" s="43"/>
      <c r="W96" s="43"/>
      <c r="X96" s="43">
        <v>10</v>
      </c>
      <c r="Y96" s="43"/>
      <c r="Z96" s="43">
        <f t="shared" ref="Z96:Z102" si="19">SUM(N96:Y96)</f>
        <v>1378</v>
      </c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  <c r="ABY96" s="92"/>
      <c r="ABZ96" s="92"/>
    </row>
    <row r="97" spans="1:754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26"/>
      <c r="V97" s="26"/>
      <c r="W97" s="26"/>
      <c r="X97" s="26"/>
      <c r="Y97" s="43">
        <v>12</v>
      </c>
      <c r="Z97" s="43">
        <f t="shared" si="19"/>
        <v>12</v>
      </c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  <c r="ABX97" s="92"/>
      <c r="ABY97" s="92"/>
      <c r="ABZ97" s="92"/>
    </row>
    <row r="98" spans="1:754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43">
        <f t="shared" si="19"/>
        <v>0</v>
      </c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  <c r="ABX98" s="92"/>
      <c r="ABY98" s="92"/>
      <c r="ABZ98" s="92"/>
    </row>
    <row r="99" spans="1:754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26">
        <v>42</v>
      </c>
      <c r="V99" s="26"/>
      <c r="W99" s="26"/>
      <c r="X99" s="26"/>
      <c r="Y99" s="26"/>
      <c r="Z99" s="43">
        <f t="shared" si="19"/>
        <v>42</v>
      </c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  <c r="ABX99" s="92"/>
      <c r="ABY99" s="92"/>
      <c r="ABZ99" s="92"/>
    </row>
    <row r="100" spans="1:754" ht="14.45" customHeight="1" x14ac:dyDescent="0.25">
      <c r="A100" s="43" t="s">
        <v>111</v>
      </c>
      <c r="B100" s="44"/>
      <c r="C100" s="44" t="s">
        <v>0</v>
      </c>
      <c r="D100" s="44" t="s">
        <v>27</v>
      </c>
      <c r="E100" s="45">
        <v>2665</v>
      </c>
      <c r="F100" s="46">
        <v>700</v>
      </c>
      <c r="G100" s="47">
        <f>100+300</f>
        <v>400</v>
      </c>
      <c r="H100" s="44">
        <v>300</v>
      </c>
      <c r="I100" s="44">
        <v>300</v>
      </c>
      <c r="J100" s="44">
        <v>800</v>
      </c>
      <c r="K100" s="52">
        <v>800</v>
      </c>
      <c r="L100" s="65">
        <v>184</v>
      </c>
      <c r="M100" s="209">
        <v>184</v>
      </c>
      <c r="N100" s="65">
        <v>0</v>
      </c>
      <c r="O100" s="65">
        <v>148</v>
      </c>
      <c r="P100" s="65">
        <v>0</v>
      </c>
      <c r="Q100" s="65">
        <v>0</v>
      </c>
      <c r="R100" s="65">
        <v>0</v>
      </c>
      <c r="S100" s="65"/>
      <c r="T100" s="65"/>
      <c r="U100" s="65">
        <v>101</v>
      </c>
      <c r="V100" s="65">
        <v>156</v>
      </c>
      <c r="W100" s="65"/>
      <c r="X100" s="65">
        <v>128</v>
      </c>
      <c r="Y100" s="65"/>
      <c r="Z100" s="43">
        <f t="shared" si="19"/>
        <v>533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  <c r="ABV100" s="110"/>
      <c r="ABW100" s="110"/>
      <c r="ABX100" s="110"/>
      <c r="ABY100" s="110"/>
      <c r="ABZ100" s="110"/>
    </row>
    <row r="101" spans="1:754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26"/>
      <c r="V101" s="26"/>
      <c r="W101" s="26"/>
      <c r="X101" s="26"/>
      <c r="Y101" s="26"/>
      <c r="Z101" s="43">
        <f t="shared" si="19"/>
        <v>0</v>
      </c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  <c r="ABY101" s="92"/>
      <c r="ABZ101" s="92"/>
    </row>
    <row r="102" spans="1:754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26"/>
      <c r="V102" s="26">
        <v>601</v>
      </c>
      <c r="W102" s="26"/>
      <c r="X102" s="26"/>
      <c r="Y102" s="26"/>
      <c r="Z102" s="43">
        <f t="shared" si="19"/>
        <v>782</v>
      </c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  <c r="ABX102" s="92"/>
      <c r="ABY102" s="92"/>
      <c r="ABZ102" s="92"/>
    </row>
    <row r="103" spans="1:754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  <c r="ABX103" s="92"/>
      <c r="ABY103" s="92"/>
      <c r="ABZ103" s="92"/>
    </row>
    <row r="104" spans="1:754" ht="15" customHeight="1" thickBot="1" x14ac:dyDescent="0.3">
      <c r="A104" s="62" t="s">
        <v>113</v>
      </c>
      <c r="B104" s="63"/>
      <c r="C104" s="63"/>
      <c r="D104" s="64"/>
      <c r="E104" s="21">
        <f t="shared" ref="E104:L104" si="20">SUM(E106:E129)</f>
        <v>25531.21</v>
      </c>
      <c r="F104" s="21">
        <f t="shared" si="20"/>
        <v>1972</v>
      </c>
      <c r="G104" s="21">
        <f t="shared" si="20"/>
        <v>2746</v>
      </c>
      <c r="H104" s="21">
        <f t="shared" si="20"/>
        <v>2190</v>
      </c>
      <c r="I104" s="21">
        <f t="shared" si="20"/>
        <v>3460</v>
      </c>
      <c r="J104" s="21">
        <f t="shared" si="20"/>
        <v>2725</v>
      </c>
      <c r="K104" s="21">
        <f t="shared" si="20"/>
        <v>3385</v>
      </c>
      <c r="L104" s="21">
        <f t="shared" si="20"/>
        <v>2973</v>
      </c>
      <c r="M104" s="21">
        <f>SUM(M106:M129)</f>
        <v>3273</v>
      </c>
      <c r="N104" s="183">
        <f t="shared" ref="N104:Z104" si="21">SUM(N106:N129)</f>
        <v>0</v>
      </c>
      <c r="O104" s="21">
        <f t="shared" si="21"/>
        <v>84</v>
      </c>
      <c r="P104" s="21">
        <f t="shared" si="21"/>
        <v>380</v>
      </c>
      <c r="Q104" s="21">
        <f t="shared" si="21"/>
        <v>362</v>
      </c>
      <c r="R104" s="21">
        <f t="shared" si="21"/>
        <v>105</v>
      </c>
      <c r="S104" s="21">
        <f t="shared" ref="S104:X104" si="22">SUM(S106:S129)</f>
        <v>565</v>
      </c>
      <c r="T104" s="21">
        <f t="shared" si="22"/>
        <v>200</v>
      </c>
      <c r="U104" s="21">
        <f t="shared" si="22"/>
        <v>717</v>
      </c>
      <c r="V104" s="21">
        <f t="shared" si="22"/>
        <v>572</v>
      </c>
      <c r="W104" s="21">
        <f t="shared" si="22"/>
        <v>500</v>
      </c>
      <c r="X104" s="21">
        <f t="shared" si="22"/>
        <v>153</v>
      </c>
      <c r="Y104" s="21">
        <f>SUM(Y106:Y129)</f>
        <v>982</v>
      </c>
      <c r="Z104" s="21">
        <f t="shared" si="21"/>
        <v>4620</v>
      </c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  <c r="ABX104" s="92"/>
      <c r="ABY104" s="92"/>
      <c r="ABZ104" s="92"/>
    </row>
    <row r="105" spans="1:754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54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/>
      <c r="V106" s="33"/>
      <c r="W106" s="33"/>
      <c r="X106" s="33"/>
      <c r="Y106" s="33"/>
      <c r="Z106" s="33">
        <f>SUM(N106:Y106)</f>
        <v>0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</row>
    <row r="107" spans="1:754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/>
      <c r="V107" s="33"/>
      <c r="W107" s="33"/>
      <c r="X107" s="33"/>
      <c r="Y107" s="33"/>
      <c r="Z107" s="33">
        <f t="shared" ref="Z107:Z129" si="23">SUM(N107:Y107)</f>
        <v>0</v>
      </c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</row>
    <row r="108" spans="1:754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/>
      <c r="V108" s="33"/>
      <c r="W108" s="33"/>
      <c r="X108" s="33"/>
      <c r="Y108" s="33"/>
      <c r="Z108" s="33">
        <f t="shared" si="23"/>
        <v>0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</row>
    <row r="109" spans="1:754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/>
      <c r="V109" s="33"/>
      <c r="W109" s="33"/>
      <c r="X109" s="33"/>
      <c r="Y109" s="33"/>
      <c r="Z109" s="33">
        <f t="shared" si="23"/>
        <v>0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</row>
    <row r="110" spans="1:754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>
        <f t="shared" si="23"/>
        <v>0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</row>
    <row r="111" spans="1:754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v>9</v>
      </c>
      <c r="V111" s="33">
        <v>31</v>
      </c>
      <c r="W111" s="33">
        <v>67</v>
      </c>
      <c r="X111" s="33">
        <v>111</v>
      </c>
      <c r="Y111" s="33">
        <v>9</v>
      </c>
      <c r="Z111" s="33">
        <f t="shared" si="23"/>
        <v>492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</row>
    <row r="112" spans="1:754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/>
      <c r="V112" s="33"/>
      <c r="W112" s="33"/>
      <c r="X112" s="33"/>
      <c r="Y112" s="33"/>
      <c r="Z112" s="33">
        <f t="shared" si="23"/>
        <v>0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</row>
    <row r="113" spans="1:754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v>268</v>
      </c>
      <c r="V113" s="33"/>
      <c r="W113" s="33">
        <v>342</v>
      </c>
      <c r="X113" s="33"/>
      <c r="Y113" s="33"/>
      <c r="Z113" s="33">
        <f t="shared" si="23"/>
        <v>1198</v>
      </c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</row>
    <row r="114" spans="1:754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41"/>
      <c r="V114" s="41"/>
      <c r="W114" s="41">
        <v>23</v>
      </c>
      <c r="X114" s="41"/>
      <c r="Y114" s="41"/>
      <c r="Z114" s="33">
        <f t="shared" si="23"/>
        <v>23</v>
      </c>
    </row>
    <row r="115" spans="1:754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41"/>
      <c r="V115" s="41"/>
      <c r="W115" s="41"/>
      <c r="X115" s="41"/>
      <c r="Y115" s="41"/>
      <c r="Z115" s="33">
        <f t="shared" si="23"/>
        <v>0</v>
      </c>
    </row>
    <row r="116" spans="1:754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41"/>
      <c r="V116" s="41"/>
      <c r="W116" s="41"/>
      <c r="X116" s="41"/>
      <c r="Y116" s="41"/>
      <c r="Z116" s="33">
        <f t="shared" si="23"/>
        <v>0</v>
      </c>
    </row>
    <row r="117" spans="1:754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41"/>
      <c r="V117" s="41"/>
      <c r="W117" s="41"/>
      <c r="X117" s="41"/>
      <c r="Y117" s="41"/>
      <c r="Z117" s="33">
        <f t="shared" si="23"/>
        <v>0</v>
      </c>
    </row>
    <row r="118" spans="1:754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41"/>
      <c r="V118" s="41"/>
      <c r="W118" s="41"/>
      <c r="X118" s="41"/>
      <c r="Y118" s="41"/>
      <c r="Z118" s="33">
        <f t="shared" si="23"/>
        <v>0</v>
      </c>
    </row>
    <row r="119" spans="1:754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41"/>
      <c r="V119" s="41"/>
      <c r="W119" s="41"/>
      <c r="X119" s="41"/>
      <c r="Y119" s="41"/>
      <c r="Z119" s="33">
        <f t="shared" si="23"/>
        <v>452</v>
      </c>
    </row>
    <row r="120" spans="1:754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41"/>
      <c r="V120" s="41">
        <v>69</v>
      </c>
      <c r="W120" s="41">
        <v>24</v>
      </c>
      <c r="X120" s="41">
        <v>42</v>
      </c>
      <c r="Y120" s="41">
        <v>61</v>
      </c>
      <c r="Z120" s="33">
        <f t="shared" si="23"/>
        <v>234</v>
      </c>
    </row>
    <row r="121" spans="1:754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41">
        <v>440</v>
      </c>
      <c r="V121" s="41">
        <v>472</v>
      </c>
      <c r="W121" s="41"/>
      <c r="X121" s="41"/>
      <c r="Y121" s="41">
        <v>912</v>
      </c>
      <c r="Z121" s="33">
        <f t="shared" si="23"/>
        <v>2177</v>
      </c>
    </row>
    <row r="122" spans="1:754" x14ac:dyDescent="0.25">
      <c r="A122" s="210" t="s">
        <v>238</v>
      </c>
      <c r="B122" s="211"/>
      <c r="C122" s="203" t="s">
        <v>0</v>
      </c>
      <c r="D122" s="203" t="s">
        <v>21</v>
      </c>
      <c r="E122" s="202">
        <v>489</v>
      </c>
      <c r="F122" s="193"/>
      <c r="G122" s="193">
        <v>50</v>
      </c>
      <c r="H122" s="48"/>
      <c r="I122" s="48"/>
      <c r="J122" s="48">
        <v>0</v>
      </c>
      <c r="K122" s="40">
        <v>0</v>
      </c>
      <c r="L122" s="41">
        <v>0</v>
      </c>
      <c r="M122" s="192">
        <v>50</v>
      </c>
      <c r="N122" s="184"/>
      <c r="O122" s="41"/>
      <c r="P122" s="41"/>
      <c r="Q122" s="41"/>
      <c r="R122" s="41"/>
      <c r="S122" s="41"/>
      <c r="T122" s="41"/>
      <c r="U122" s="41"/>
      <c r="V122" s="41"/>
      <c r="W122" s="41">
        <v>44</v>
      </c>
      <c r="X122" s="41"/>
      <c r="Y122" s="41"/>
      <c r="Z122" s="33">
        <f t="shared" si="23"/>
        <v>44</v>
      </c>
    </row>
    <row r="123" spans="1:754" x14ac:dyDescent="0.25">
      <c r="A123" s="65" t="s">
        <v>129</v>
      </c>
      <c r="B123" s="44"/>
      <c r="C123" s="44" t="s">
        <v>54</v>
      </c>
      <c r="D123" s="44" t="s">
        <v>21</v>
      </c>
      <c r="E123" s="45">
        <v>216</v>
      </c>
      <c r="F123" s="46">
        <v>0</v>
      </c>
      <c r="G123" s="47">
        <v>0</v>
      </c>
      <c r="H123" s="90">
        <v>216</v>
      </c>
      <c r="I123" s="90">
        <v>216</v>
      </c>
      <c r="J123" s="90"/>
      <c r="K123" s="32"/>
      <c r="L123" s="41"/>
      <c r="M123" s="193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41"/>
      <c r="V123" s="41"/>
      <c r="W123" s="41"/>
      <c r="X123" s="41"/>
      <c r="Y123" s="41"/>
      <c r="Z123" s="33">
        <f t="shared" si="23"/>
        <v>0</v>
      </c>
    </row>
    <row r="124" spans="1:754" x14ac:dyDescent="0.25">
      <c r="A124" s="65" t="s">
        <v>130</v>
      </c>
      <c r="B124" s="44"/>
      <c r="C124" s="44" t="s">
        <v>54</v>
      </c>
      <c r="D124" s="44" t="s">
        <v>21</v>
      </c>
      <c r="E124" s="45">
        <v>15</v>
      </c>
      <c r="F124" s="46">
        <v>0</v>
      </c>
      <c r="G124" s="47">
        <v>0</v>
      </c>
      <c r="H124" s="90">
        <v>15</v>
      </c>
      <c r="I124" s="90">
        <v>15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41"/>
      <c r="V124" s="41"/>
      <c r="W124" s="41"/>
      <c r="X124" s="41"/>
      <c r="Y124" s="41"/>
      <c r="Z124" s="33">
        <f t="shared" si="23"/>
        <v>0</v>
      </c>
    </row>
    <row r="125" spans="1:754" x14ac:dyDescent="0.25">
      <c r="A125" s="65" t="s">
        <v>131</v>
      </c>
      <c r="B125" s="44"/>
      <c r="C125" s="44" t="s">
        <v>54</v>
      </c>
      <c r="D125" s="44" t="s">
        <v>21</v>
      </c>
      <c r="E125" s="45">
        <v>69</v>
      </c>
      <c r="F125" s="46"/>
      <c r="G125" s="47"/>
      <c r="H125" s="90">
        <v>69</v>
      </c>
      <c r="I125" s="90">
        <v>69</v>
      </c>
      <c r="J125" s="90"/>
      <c r="K125" s="32"/>
      <c r="L125" s="41"/>
      <c r="M125" s="192"/>
      <c r="N125" s="184">
        <v>0</v>
      </c>
      <c r="O125" s="41">
        <v>0</v>
      </c>
      <c r="P125" s="41">
        <v>0</v>
      </c>
      <c r="Q125" s="41">
        <v>0</v>
      </c>
      <c r="R125" s="41">
        <v>0</v>
      </c>
      <c r="S125" s="41"/>
      <c r="T125" s="41"/>
      <c r="U125" s="41"/>
      <c r="V125" s="41"/>
      <c r="W125" s="41"/>
      <c r="X125" s="41"/>
      <c r="Y125" s="41"/>
      <c r="Z125" s="33">
        <f t="shared" si="23"/>
        <v>0</v>
      </c>
    </row>
    <row r="126" spans="1:754" s="4" customFormat="1" x14ac:dyDescent="0.25">
      <c r="A126" s="49" t="s">
        <v>132</v>
      </c>
      <c r="B126" s="27"/>
      <c r="C126" s="27" t="s">
        <v>24</v>
      </c>
      <c r="D126" s="27" t="s">
        <v>21</v>
      </c>
      <c r="E126" s="28">
        <v>280</v>
      </c>
      <c r="F126" s="34">
        <v>0</v>
      </c>
      <c r="G126" s="30">
        <v>0</v>
      </c>
      <c r="H126" s="114">
        <v>0</v>
      </c>
      <c r="I126" s="114">
        <v>280</v>
      </c>
      <c r="J126" s="114"/>
      <c r="K126" s="32"/>
      <c r="L126" s="33"/>
      <c r="M126" s="192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/>
      <c r="V126" s="33"/>
      <c r="W126" s="33"/>
      <c r="X126" s="33"/>
      <c r="Y126" s="33"/>
      <c r="Z126" s="33">
        <f t="shared" si="23"/>
        <v>0</v>
      </c>
    </row>
    <row r="127" spans="1:754" s="4" customFormat="1" x14ac:dyDescent="0.25">
      <c r="A127" s="49" t="s">
        <v>133</v>
      </c>
      <c r="B127" s="27"/>
      <c r="C127" s="27" t="s">
        <v>24</v>
      </c>
      <c r="D127" s="27" t="s">
        <v>21</v>
      </c>
      <c r="E127" s="28">
        <v>123</v>
      </c>
      <c r="F127" s="34">
        <v>0</v>
      </c>
      <c r="G127" s="30">
        <v>0</v>
      </c>
      <c r="H127" s="114">
        <v>0</v>
      </c>
      <c r="I127" s="114">
        <v>123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/>
      <c r="V127" s="33"/>
      <c r="W127" s="33"/>
      <c r="X127" s="33"/>
      <c r="Y127" s="33"/>
      <c r="Z127" s="33">
        <f t="shared" si="23"/>
        <v>0</v>
      </c>
    </row>
    <row r="128" spans="1:754" s="4" customFormat="1" x14ac:dyDescent="0.25">
      <c r="A128" s="49" t="s">
        <v>134</v>
      </c>
      <c r="B128" s="27"/>
      <c r="C128" s="27" t="s">
        <v>24</v>
      </c>
      <c r="D128" s="27" t="s">
        <v>21</v>
      </c>
      <c r="E128" s="28">
        <v>121</v>
      </c>
      <c r="F128" s="34">
        <v>0</v>
      </c>
      <c r="G128" s="30">
        <v>0</v>
      </c>
      <c r="H128" s="114">
        <v>0</v>
      </c>
      <c r="I128" s="114">
        <v>121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/>
      <c r="V128" s="33"/>
      <c r="W128" s="33"/>
      <c r="X128" s="33"/>
      <c r="Y128" s="33"/>
      <c r="Z128" s="33">
        <f t="shared" si="23"/>
        <v>0</v>
      </c>
    </row>
    <row r="129" spans="1:26" s="4" customFormat="1" x14ac:dyDescent="0.25">
      <c r="A129" s="49" t="s">
        <v>135</v>
      </c>
      <c r="B129" s="27"/>
      <c r="C129" s="27" t="s">
        <v>24</v>
      </c>
      <c r="D129" s="27" t="s">
        <v>21</v>
      </c>
      <c r="E129" s="28">
        <v>77</v>
      </c>
      <c r="F129" s="34">
        <v>0</v>
      </c>
      <c r="G129" s="30">
        <v>0</v>
      </c>
      <c r="H129" s="114">
        <v>0</v>
      </c>
      <c r="I129" s="114">
        <v>77</v>
      </c>
      <c r="J129" s="114"/>
      <c r="K129" s="32"/>
      <c r="L129" s="33"/>
      <c r="M129" s="191"/>
      <c r="N129" s="184">
        <v>0</v>
      </c>
      <c r="O129" s="33">
        <v>0</v>
      </c>
      <c r="P129" s="33">
        <v>0</v>
      </c>
      <c r="Q129" s="33">
        <v>0</v>
      </c>
      <c r="R129" s="33">
        <v>0</v>
      </c>
      <c r="S129" s="33"/>
      <c r="T129" s="33"/>
      <c r="U129" s="33"/>
      <c r="V129" s="33"/>
      <c r="W129" s="33"/>
      <c r="X129" s="33"/>
      <c r="Y129" s="33"/>
      <c r="Z129" s="33">
        <f t="shared" si="23"/>
        <v>0</v>
      </c>
    </row>
    <row r="130" spans="1:26" ht="15.75" thickBot="1" x14ac:dyDescent="0.3">
      <c r="A130" s="59" t="s">
        <v>17</v>
      </c>
      <c r="B130" s="59" t="s">
        <v>17</v>
      </c>
      <c r="C130" s="60" t="s">
        <v>17</v>
      </c>
      <c r="D130" s="60" t="s">
        <v>17</v>
      </c>
      <c r="E130" s="60" t="s">
        <v>17</v>
      </c>
      <c r="F130" s="29" t="s">
        <v>17</v>
      </c>
      <c r="K130" s="24"/>
      <c r="M130" s="191"/>
    </row>
    <row r="131" spans="1:26" ht="15.75" thickBot="1" x14ac:dyDescent="0.3">
      <c r="A131" s="18" t="s">
        <v>136</v>
      </c>
      <c r="B131" s="19"/>
      <c r="C131" s="19"/>
      <c r="D131" s="19"/>
      <c r="E131" s="21">
        <f t="shared" ref="E131:L131" si="24">SUM(E133:E144)</f>
        <v>17916.504208385999</v>
      </c>
      <c r="F131" s="21">
        <f t="shared" si="24"/>
        <v>1062</v>
      </c>
      <c r="G131" s="21">
        <f t="shared" si="24"/>
        <v>1030</v>
      </c>
      <c r="H131" s="21">
        <f t="shared" si="24"/>
        <v>1600</v>
      </c>
      <c r="I131" s="21">
        <f t="shared" si="24"/>
        <v>2733</v>
      </c>
      <c r="J131" s="21">
        <f t="shared" si="24"/>
        <v>2750</v>
      </c>
      <c r="K131" s="21">
        <f t="shared" si="24"/>
        <v>1846</v>
      </c>
      <c r="L131" s="21">
        <f t="shared" si="24"/>
        <v>1597</v>
      </c>
      <c r="M131" s="21">
        <f>SUM(M133:M144)</f>
        <v>1947</v>
      </c>
      <c r="N131" s="183">
        <f>SUM(N133:N144)</f>
        <v>41</v>
      </c>
      <c r="O131" s="21">
        <f>SUM(O133:O144)</f>
        <v>53</v>
      </c>
      <c r="P131" s="21">
        <f>SUM(P133:P143)</f>
        <v>62</v>
      </c>
      <c r="Q131" s="21">
        <f t="shared" ref="Q131:Z131" si="25">SUM(Q133:Q144)</f>
        <v>0</v>
      </c>
      <c r="R131" s="21">
        <f t="shared" si="25"/>
        <v>157</v>
      </c>
      <c r="S131" s="21">
        <f t="shared" si="25"/>
        <v>202</v>
      </c>
      <c r="T131" s="21">
        <f t="shared" si="25"/>
        <v>78</v>
      </c>
      <c r="U131" s="21">
        <f t="shared" si="25"/>
        <v>557</v>
      </c>
      <c r="V131" s="21">
        <f>SUM(V133:V144)</f>
        <v>418</v>
      </c>
      <c r="W131" s="21">
        <f>SUM(W133:W144)</f>
        <v>42</v>
      </c>
      <c r="X131" s="21">
        <f>SUM(X133:X144)</f>
        <v>91</v>
      </c>
      <c r="Y131" s="21">
        <f>SUM(Y133:Y144)</f>
        <v>560</v>
      </c>
      <c r="Z131" s="21">
        <f t="shared" si="25"/>
        <v>2261</v>
      </c>
    </row>
    <row r="132" spans="1:26" x14ac:dyDescent="0.25">
      <c r="A132" s="59" t="s">
        <v>17</v>
      </c>
      <c r="B132" s="59" t="s">
        <v>17</v>
      </c>
      <c r="C132" s="60" t="s">
        <v>17</v>
      </c>
      <c r="D132" s="60" t="s">
        <v>17</v>
      </c>
      <c r="E132" s="60" t="s">
        <v>17</v>
      </c>
      <c r="F132" s="61" t="s">
        <v>17</v>
      </c>
      <c r="G132" s="77" t="s">
        <v>17</v>
      </c>
      <c r="K132" s="24"/>
    </row>
    <row r="133" spans="1:26" s="4" customFormat="1" x14ac:dyDescent="0.25">
      <c r="A133" s="26" t="s">
        <v>137</v>
      </c>
      <c r="B133" s="26"/>
      <c r="C133" s="27" t="s">
        <v>0</v>
      </c>
      <c r="D133" s="27" t="s">
        <v>21</v>
      </c>
      <c r="E133" s="28">
        <v>597</v>
      </c>
      <c r="F133" s="29">
        <v>0</v>
      </c>
      <c r="G133" s="31">
        <v>0</v>
      </c>
      <c r="H133" s="114">
        <v>0</v>
      </c>
      <c r="I133" s="114">
        <v>500</v>
      </c>
      <c r="J133" s="114"/>
      <c r="K133" s="32"/>
      <c r="L133" s="33">
        <v>0</v>
      </c>
      <c r="M133" s="191">
        <v>0</v>
      </c>
      <c r="N133" s="184">
        <v>0</v>
      </c>
      <c r="O133" s="33">
        <v>0</v>
      </c>
      <c r="P133" s="33"/>
      <c r="Q133" s="33">
        <v>0</v>
      </c>
      <c r="R133" s="33">
        <v>0</v>
      </c>
      <c r="S133" s="33"/>
      <c r="T133" s="33"/>
      <c r="U133" s="33"/>
      <c r="V133" s="33"/>
      <c r="W133" s="33"/>
      <c r="X133" s="33"/>
      <c r="Y133" s="33"/>
      <c r="Z133" s="33">
        <f>SUM(N133:Y133)</f>
        <v>0</v>
      </c>
    </row>
    <row r="134" spans="1:26" x14ac:dyDescent="0.25">
      <c r="A134" s="26" t="s">
        <v>138</v>
      </c>
      <c r="B134" s="26"/>
      <c r="C134" s="27" t="s">
        <v>0</v>
      </c>
      <c r="D134" s="27" t="s">
        <v>27</v>
      </c>
      <c r="E134" s="28">
        <v>2544</v>
      </c>
      <c r="F134" s="34">
        <v>551</v>
      </c>
      <c r="G134" s="30">
        <v>400</v>
      </c>
      <c r="H134" s="39">
        <v>500</v>
      </c>
      <c r="I134" s="39">
        <v>500</v>
      </c>
      <c r="J134" s="39">
        <v>600</v>
      </c>
      <c r="K134" s="32">
        <v>350</v>
      </c>
      <c r="L134" s="41">
        <v>0</v>
      </c>
      <c r="M134" s="193">
        <v>350</v>
      </c>
      <c r="N134" s="184">
        <v>0</v>
      </c>
      <c r="O134" s="41">
        <v>0</v>
      </c>
      <c r="P134" s="41"/>
      <c r="Q134" s="41">
        <v>0</v>
      </c>
      <c r="R134" s="41">
        <v>0</v>
      </c>
      <c r="S134" s="41"/>
      <c r="T134" s="41">
        <v>38</v>
      </c>
      <c r="U134" s="41">
        <v>238</v>
      </c>
      <c r="V134" s="41"/>
      <c r="W134" s="41">
        <v>42</v>
      </c>
      <c r="X134" s="41">
        <v>39</v>
      </c>
      <c r="Y134" s="41"/>
      <c r="Z134" s="33">
        <f t="shared" ref="Z134:Z144" si="26">SUM(N134:Y134)</f>
        <v>357</v>
      </c>
    </row>
    <row r="135" spans="1:26" x14ac:dyDescent="0.25">
      <c r="A135" s="26" t="s">
        <v>139</v>
      </c>
      <c r="B135" s="26"/>
      <c r="C135" s="27" t="s">
        <v>0</v>
      </c>
      <c r="D135" s="27" t="s">
        <v>27</v>
      </c>
      <c r="E135" s="28">
        <v>1850.5849583859999</v>
      </c>
      <c r="F135" s="34">
        <v>80</v>
      </c>
      <c r="G135" s="30">
        <v>50</v>
      </c>
      <c r="H135" s="39">
        <v>100</v>
      </c>
      <c r="I135" s="39">
        <v>100</v>
      </c>
      <c r="J135" s="39">
        <v>100</v>
      </c>
      <c r="K135" s="32">
        <v>100</v>
      </c>
      <c r="L135" s="41">
        <v>350</v>
      </c>
      <c r="M135" s="192">
        <v>350</v>
      </c>
      <c r="N135" s="184">
        <v>0</v>
      </c>
      <c r="O135" s="41">
        <v>53</v>
      </c>
      <c r="P135" s="41">
        <v>0</v>
      </c>
      <c r="Q135" s="41">
        <v>0</v>
      </c>
      <c r="R135" s="41">
        <v>0</v>
      </c>
      <c r="S135" s="41"/>
      <c r="T135" s="41"/>
      <c r="U135" s="41"/>
      <c r="V135" s="41">
        <v>305</v>
      </c>
      <c r="W135" s="41"/>
      <c r="X135" s="41"/>
      <c r="Y135" s="41"/>
      <c r="Z135" s="33">
        <f t="shared" si="26"/>
        <v>358</v>
      </c>
    </row>
    <row r="136" spans="1:26" x14ac:dyDescent="0.25">
      <c r="A136" s="26" t="s">
        <v>139</v>
      </c>
      <c r="B136" s="26"/>
      <c r="C136" s="27" t="s">
        <v>0</v>
      </c>
      <c r="D136" s="27" t="s">
        <v>21</v>
      </c>
      <c r="E136" s="28">
        <f>618+(9.25*177.721)</f>
        <v>2261.9192499999999</v>
      </c>
      <c r="F136" s="29">
        <v>50</v>
      </c>
      <c r="G136" s="31">
        <v>50</v>
      </c>
      <c r="H136" s="39">
        <v>200</v>
      </c>
      <c r="I136" s="39">
        <v>200</v>
      </c>
      <c r="J136" s="39">
        <v>300</v>
      </c>
      <c r="K136" s="32">
        <v>200</v>
      </c>
      <c r="L136" s="41">
        <v>200</v>
      </c>
      <c r="M136" s="192">
        <v>200</v>
      </c>
      <c r="N136" s="184">
        <v>0</v>
      </c>
      <c r="O136" s="41">
        <v>0</v>
      </c>
      <c r="P136" s="41">
        <v>62</v>
      </c>
      <c r="Q136" s="41">
        <v>0</v>
      </c>
      <c r="R136" s="41">
        <v>0</v>
      </c>
      <c r="S136" s="41">
        <v>202</v>
      </c>
      <c r="T136" s="41">
        <v>40</v>
      </c>
      <c r="U136" s="41"/>
      <c r="V136" s="41">
        <v>113</v>
      </c>
      <c r="W136" s="41"/>
      <c r="X136" s="41">
        <v>52</v>
      </c>
      <c r="Y136" s="41"/>
      <c r="Z136" s="33">
        <f t="shared" si="26"/>
        <v>469</v>
      </c>
    </row>
    <row r="137" spans="1:26" x14ac:dyDescent="0.25">
      <c r="A137" s="26" t="s">
        <v>140</v>
      </c>
      <c r="B137" s="49"/>
      <c r="C137" s="27" t="s">
        <v>2</v>
      </c>
      <c r="D137" s="27" t="s">
        <v>27</v>
      </c>
      <c r="E137" s="28">
        <v>1781</v>
      </c>
      <c r="F137" s="34">
        <v>200</v>
      </c>
      <c r="G137" s="30">
        <f>50+200</f>
        <v>250</v>
      </c>
      <c r="H137" s="39">
        <v>350</v>
      </c>
      <c r="I137" s="39">
        <v>350</v>
      </c>
      <c r="J137" s="39">
        <v>800</v>
      </c>
      <c r="K137" s="32">
        <v>496</v>
      </c>
      <c r="L137" s="41">
        <v>397</v>
      </c>
      <c r="M137" s="192">
        <v>397</v>
      </c>
      <c r="N137" s="184">
        <v>41</v>
      </c>
      <c r="O137" s="41">
        <v>0</v>
      </c>
      <c r="P137" s="41"/>
      <c r="Q137" s="41">
        <v>0</v>
      </c>
      <c r="R137" s="41">
        <v>157</v>
      </c>
      <c r="S137" s="41"/>
      <c r="T137" s="41"/>
      <c r="U137" s="41"/>
      <c r="V137" s="41"/>
      <c r="W137" s="41"/>
      <c r="X137" s="41"/>
      <c r="Y137" s="41"/>
      <c r="Z137" s="33">
        <f t="shared" si="26"/>
        <v>198</v>
      </c>
    </row>
    <row r="138" spans="1:26" x14ac:dyDescent="0.25">
      <c r="A138" s="26" t="s">
        <v>141</v>
      </c>
      <c r="B138" s="27"/>
      <c r="C138" s="27" t="s">
        <v>142</v>
      </c>
      <c r="D138" s="27" t="s">
        <v>21</v>
      </c>
      <c r="E138" s="28">
        <v>3481</v>
      </c>
      <c r="F138" s="29">
        <v>50</v>
      </c>
      <c r="G138" s="31">
        <v>50</v>
      </c>
      <c r="H138" s="39">
        <v>100</v>
      </c>
      <c r="I138" s="39">
        <v>100</v>
      </c>
      <c r="J138" s="39">
        <v>50</v>
      </c>
      <c r="K138" s="32">
        <v>50</v>
      </c>
      <c r="L138" s="41"/>
      <c r="M138" s="192"/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41"/>
      <c r="V138" s="41"/>
      <c r="W138" s="41"/>
      <c r="X138" s="41"/>
      <c r="Y138" s="41"/>
      <c r="Z138" s="33">
        <f t="shared" si="26"/>
        <v>0</v>
      </c>
    </row>
    <row r="139" spans="1:26" x14ac:dyDescent="0.25">
      <c r="A139" s="26" t="s">
        <v>143</v>
      </c>
      <c r="B139" s="27"/>
      <c r="C139" s="27" t="s">
        <v>0</v>
      </c>
      <c r="D139" s="27" t="s">
        <v>21</v>
      </c>
      <c r="E139" s="28">
        <v>151</v>
      </c>
      <c r="F139" s="29"/>
      <c r="G139" s="31"/>
      <c r="H139" s="39"/>
      <c r="I139" s="39">
        <v>0</v>
      </c>
      <c r="J139" s="39">
        <v>50</v>
      </c>
      <c r="K139" s="32">
        <v>50</v>
      </c>
      <c r="L139" s="41">
        <v>50</v>
      </c>
      <c r="M139" s="192">
        <v>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41"/>
      <c r="V139" s="41"/>
      <c r="W139" s="41"/>
      <c r="X139" s="41"/>
      <c r="Y139" s="41"/>
      <c r="Z139" s="33">
        <f t="shared" si="26"/>
        <v>0</v>
      </c>
    </row>
    <row r="140" spans="1:26" x14ac:dyDescent="0.25">
      <c r="A140" s="26" t="s">
        <v>144</v>
      </c>
      <c r="B140" s="27"/>
      <c r="C140" s="27" t="s">
        <v>73</v>
      </c>
      <c r="D140" s="27" t="s">
        <v>21</v>
      </c>
      <c r="E140" s="28">
        <f>10*200</f>
        <v>2000</v>
      </c>
      <c r="F140" s="29"/>
      <c r="G140" s="31"/>
      <c r="H140" s="39"/>
      <c r="I140" s="39"/>
      <c r="J140" s="74">
        <v>250</v>
      </c>
      <c r="K140" s="32">
        <v>250</v>
      </c>
      <c r="L140" s="41">
        <v>250</v>
      </c>
      <c r="M140" s="192">
        <v>250</v>
      </c>
      <c r="N140" s="184">
        <v>0</v>
      </c>
      <c r="O140" s="41">
        <v>0</v>
      </c>
      <c r="P140" s="41"/>
      <c r="Q140" s="41">
        <v>0</v>
      </c>
      <c r="R140" s="41">
        <v>0</v>
      </c>
      <c r="S140" s="41"/>
      <c r="T140" s="41"/>
      <c r="U140" s="41"/>
      <c r="V140" s="41"/>
      <c r="W140" s="41"/>
      <c r="X140" s="41"/>
      <c r="Y140" s="41">
        <v>125</v>
      </c>
      <c r="Z140" s="33">
        <f t="shared" si="26"/>
        <v>125</v>
      </c>
    </row>
    <row r="141" spans="1:26" s="4" customFormat="1" x14ac:dyDescent="0.25">
      <c r="A141" s="49" t="s">
        <v>145</v>
      </c>
      <c r="B141" s="49"/>
      <c r="C141" s="27" t="s">
        <v>24</v>
      </c>
      <c r="D141" s="27" t="s">
        <v>21</v>
      </c>
      <c r="E141" s="28">
        <v>393</v>
      </c>
      <c r="F141" s="29">
        <v>0</v>
      </c>
      <c r="G141" s="31">
        <v>0</v>
      </c>
      <c r="H141" s="31">
        <v>0</v>
      </c>
      <c r="I141" s="31">
        <v>393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/>
      <c r="V141" s="33"/>
      <c r="W141" s="33"/>
      <c r="X141" s="33"/>
      <c r="Y141" s="33"/>
      <c r="Z141" s="33">
        <f t="shared" si="26"/>
        <v>0</v>
      </c>
    </row>
    <row r="142" spans="1:26" s="4" customFormat="1" x14ac:dyDescent="0.25">
      <c r="A142" s="49" t="s">
        <v>146</v>
      </c>
      <c r="B142" s="49"/>
      <c r="C142" s="27" t="s">
        <v>24</v>
      </c>
      <c r="D142" s="27" t="s">
        <v>21</v>
      </c>
      <c r="E142" s="28">
        <v>77</v>
      </c>
      <c r="F142" s="29">
        <v>0</v>
      </c>
      <c r="G142" s="31">
        <v>0</v>
      </c>
      <c r="H142" s="31">
        <v>0</v>
      </c>
      <c r="I142" s="31">
        <v>77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/>
      <c r="V142" s="33"/>
      <c r="W142" s="33"/>
      <c r="X142" s="33"/>
      <c r="Y142" s="33"/>
      <c r="Z142" s="33">
        <f t="shared" si="26"/>
        <v>0</v>
      </c>
    </row>
    <row r="143" spans="1:26" s="4" customFormat="1" x14ac:dyDescent="0.25">
      <c r="A143" s="49" t="s">
        <v>147</v>
      </c>
      <c r="B143" s="27"/>
      <c r="C143" s="27" t="s">
        <v>24</v>
      </c>
      <c r="D143" s="27" t="s">
        <v>21</v>
      </c>
      <c r="E143" s="28">
        <v>163</v>
      </c>
      <c r="F143" s="29">
        <v>0</v>
      </c>
      <c r="G143" s="31">
        <v>0</v>
      </c>
      <c r="H143" s="31">
        <v>0</v>
      </c>
      <c r="I143" s="31">
        <v>163</v>
      </c>
      <c r="J143" s="31"/>
      <c r="K143" s="32"/>
      <c r="L143" s="33"/>
      <c r="M143" s="191"/>
      <c r="N143" s="184">
        <v>0</v>
      </c>
      <c r="O143" s="33">
        <v>0</v>
      </c>
      <c r="P143" s="33"/>
      <c r="Q143" s="33">
        <v>0</v>
      </c>
      <c r="R143" s="33">
        <v>0</v>
      </c>
      <c r="S143" s="33"/>
      <c r="T143" s="33"/>
      <c r="U143" s="33"/>
      <c r="V143" s="33"/>
      <c r="W143" s="33"/>
      <c r="X143" s="33"/>
      <c r="Y143" s="33"/>
      <c r="Z143" s="33">
        <f t="shared" si="26"/>
        <v>0</v>
      </c>
    </row>
    <row r="144" spans="1:26" x14ac:dyDescent="0.25">
      <c r="A144" s="26" t="s">
        <v>148</v>
      </c>
      <c r="B144" s="27"/>
      <c r="C144" s="27" t="s">
        <v>0</v>
      </c>
      <c r="D144" s="27" t="s">
        <v>27</v>
      </c>
      <c r="E144" s="28">
        <v>2617</v>
      </c>
      <c r="F144" s="34">
        <v>131</v>
      </c>
      <c r="G144" s="30">
        <v>230</v>
      </c>
      <c r="H144" s="118">
        <v>350</v>
      </c>
      <c r="I144" s="118">
        <v>350</v>
      </c>
      <c r="J144" s="118">
        <v>600</v>
      </c>
      <c r="K144" s="32">
        <v>350</v>
      </c>
      <c r="L144" s="41">
        <v>350</v>
      </c>
      <c r="M144" s="192">
        <v>350</v>
      </c>
      <c r="N144" s="184">
        <v>0</v>
      </c>
      <c r="O144" s="41">
        <v>0</v>
      </c>
      <c r="P144" s="41"/>
      <c r="Q144" s="41">
        <v>0</v>
      </c>
      <c r="R144" s="41">
        <v>0</v>
      </c>
      <c r="S144" s="41"/>
      <c r="T144" s="41"/>
      <c r="U144" s="41">
        <v>319</v>
      </c>
      <c r="V144" s="41"/>
      <c r="W144" s="41"/>
      <c r="X144" s="41"/>
      <c r="Y144" s="41">
        <v>435</v>
      </c>
      <c r="Z144" s="33">
        <f t="shared" si="26"/>
        <v>754</v>
      </c>
    </row>
    <row r="145" spans="1:26" ht="15.75" thickBot="1" x14ac:dyDescent="0.3">
      <c r="A145" s="59" t="s">
        <v>17</v>
      </c>
      <c r="B145" s="59" t="s">
        <v>17</v>
      </c>
      <c r="C145" s="60" t="s">
        <v>17</v>
      </c>
      <c r="D145" s="60" t="s">
        <v>17</v>
      </c>
      <c r="E145" s="60" t="s">
        <v>17</v>
      </c>
      <c r="F145" s="29" t="s">
        <v>17</v>
      </c>
      <c r="K145" s="24"/>
    </row>
    <row r="146" spans="1:26" ht="15.75" thickBot="1" x14ac:dyDescent="0.3">
      <c r="A146" s="18" t="s">
        <v>149</v>
      </c>
      <c r="B146" s="19"/>
      <c r="C146" s="18"/>
      <c r="D146" s="19"/>
      <c r="E146" s="21">
        <f>SUM(E149:E184)</f>
        <v>36482.046999999999</v>
      </c>
      <c r="F146" s="21">
        <f t="shared" ref="F146:K146" si="27">SUM(F148:F184)</f>
        <v>2254</v>
      </c>
      <c r="G146" s="21">
        <f t="shared" si="27"/>
        <v>1854</v>
      </c>
      <c r="H146" s="21">
        <f t="shared" si="27"/>
        <v>3971</v>
      </c>
      <c r="I146" s="21">
        <f t="shared" si="27"/>
        <v>5000</v>
      </c>
      <c r="J146" s="21">
        <f t="shared" si="27"/>
        <v>4503</v>
      </c>
      <c r="K146" s="21">
        <f t="shared" si="27"/>
        <v>2703</v>
      </c>
      <c r="L146" s="21">
        <f t="shared" ref="L146:Q146" si="28">SUM(L148:L184)</f>
        <v>5758</v>
      </c>
      <c r="M146" s="21">
        <v>6358</v>
      </c>
      <c r="N146" s="183">
        <f t="shared" si="28"/>
        <v>183</v>
      </c>
      <c r="O146" s="21">
        <f t="shared" si="28"/>
        <v>78</v>
      </c>
      <c r="P146" s="21">
        <f t="shared" si="28"/>
        <v>139</v>
      </c>
      <c r="Q146" s="21">
        <f t="shared" si="28"/>
        <v>77</v>
      </c>
      <c r="R146" s="21">
        <f t="shared" ref="R146:Z146" si="29">SUM(R148:R184)</f>
        <v>122</v>
      </c>
      <c r="S146" s="21">
        <f t="shared" si="29"/>
        <v>122</v>
      </c>
      <c r="T146" s="21">
        <f t="shared" si="29"/>
        <v>111</v>
      </c>
      <c r="U146" s="21">
        <f t="shared" si="29"/>
        <v>447</v>
      </c>
      <c r="V146" s="21">
        <f t="shared" si="29"/>
        <v>287</v>
      </c>
      <c r="W146" s="21">
        <f>SUM(W148:W184)</f>
        <v>258</v>
      </c>
      <c r="X146" s="21">
        <f>SUM(X148:X184)</f>
        <v>325</v>
      </c>
      <c r="Y146" s="21">
        <f>SUM(Y148:Y184)</f>
        <v>564</v>
      </c>
      <c r="Z146" s="21">
        <f t="shared" si="29"/>
        <v>2713</v>
      </c>
    </row>
    <row r="147" spans="1:26" x14ac:dyDescent="0.25">
      <c r="A147" s="59" t="s">
        <v>17</v>
      </c>
      <c r="B147" s="59" t="s">
        <v>17</v>
      </c>
      <c r="C147" s="60" t="s">
        <v>17</v>
      </c>
      <c r="D147" s="60" t="s">
        <v>17</v>
      </c>
      <c r="E147" s="60" t="s">
        <v>17</v>
      </c>
      <c r="F147" s="61" t="s">
        <v>17</v>
      </c>
      <c r="G147" s="77" t="s">
        <v>17</v>
      </c>
      <c r="K147" s="24"/>
    </row>
    <row r="148" spans="1:26" x14ac:dyDescent="0.25">
      <c r="A148" s="119" t="s">
        <v>150</v>
      </c>
      <c r="B148" s="120"/>
      <c r="C148" s="121" t="s">
        <v>0</v>
      </c>
      <c r="D148" s="27" t="s">
        <v>27</v>
      </c>
      <c r="E148" s="122">
        <v>889</v>
      </c>
      <c r="F148" s="58">
        <v>0</v>
      </c>
      <c r="G148" s="58">
        <v>450</v>
      </c>
      <c r="H148" s="74">
        <v>240</v>
      </c>
      <c r="I148" s="74">
        <v>240</v>
      </c>
      <c r="J148" s="74">
        <v>300</v>
      </c>
      <c r="K148" s="40">
        <v>400</v>
      </c>
      <c r="L148" s="41">
        <v>100</v>
      </c>
      <c r="M148" s="41">
        <v>100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>
        <v>117</v>
      </c>
      <c r="V148" s="41"/>
      <c r="W148" s="41"/>
      <c r="X148" s="41"/>
      <c r="Y148" s="41"/>
      <c r="Z148" s="41">
        <f>SUM(N148:Y148)</f>
        <v>117</v>
      </c>
    </row>
    <row r="149" spans="1:26" x14ac:dyDescent="0.25">
      <c r="A149" s="26" t="s">
        <v>151</v>
      </c>
      <c r="B149" s="26"/>
      <c r="C149" s="27" t="s">
        <v>0</v>
      </c>
      <c r="D149" s="27" t="s">
        <v>27</v>
      </c>
      <c r="E149" s="28">
        <v>194</v>
      </c>
      <c r="F149" s="34">
        <v>194</v>
      </c>
      <c r="G149" s="30">
        <v>194</v>
      </c>
      <c r="H149" s="39">
        <v>2</v>
      </c>
      <c r="I149" s="39">
        <v>149</v>
      </c>
      <c r="J149" s="39"/>
      <c r="K149" s="40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/>
      <c r="V149" s="41"/>
      <c r="W149" s="41"/>
      <c r="X149" s="41"/>
      <c r="Y149" s="41"/>
      <c r="Z149" s="41">
        <f t="shared" ref="Z149:Z184" si="30">SUM(N149:Y149)</f>
        <v>0</v>
      </c>
    </row>
    <row r="150" spans="1:26" x14ac:dyDescent="0.25">
      <c r="A150" s="26" t="s">
        <v>151</v>
      </c>
      <c r="B150" s="26"/>
      <c r="C150" s="27" t="s">
        <v>0</v>
      </c>
      <c r="D150" s="27" t="s">
        <v>21</v>
      </c>
      <c r="E150" s="28">
        <v>883</v>
      </c>
      <c r="F150" s="29">
        <v>100</v>
      </c>
      <c r="G150" s="31">
        <v>100</v>
      </c>
      <c r="H150" s="39">
        <v>300</v>
      </c>
      <c r="I150" s="39">
        <v>300</v>
      </c>
      <c r="J150" s="39"/>
      <c r="K150" s="32"/>
      <c r="L150" s="41">
        <v>0</v>
      </c>
      <c r="M150" s="41">
        <v>0</v>
      </c>
      <c r="N150" s="184">
        <v>0</v>
      </c>
      <c r="O150" s="41">
        <v>0</v>
      </c>
      <c r="P150" s="41"/>
      <c r="Q150" s="41">
        <v>0</v>
      </c>
      <c r="R150" s="41">
        <v>0</v>
      </c>
      <c r="S150" s="41"/>
      <c r="T150" s="41"/>
      <c r="U150" s="41"/>
      <c r="V150" s="41"/>
      <c r="W150" s="41"/>
      <c r="X150" s="41"/>
      <c r="Y150" s="41"/>
      <c r="Z150" s="41">
        <f t="shared" si="30"/>
        <v>0</v>
      </c>
    </row>
    <row r="151" spans="1:26" x14ac:dyDescent="0.25">
      <c r="A151" s="26" t="s">
        <v>152</v>
      </c>
      <c r="B151" s="26"/>
      <c r="C151" s="27" t="s">
        <v>0</v>
      </c>
      <c r="D151" s="27" t="s">
        <v>27</v>
      </c>
      <c r="E151" s="28">
        <v>2544</v>
      </c>
      <c r="F151" s="34">
        <v>350</v>
      </c>
      <c r="G151" s="30">
        <v>350</v>
      </c>
      <c r="H151" s="74">
        <v>900</v>
      </c>
      <c r="I151" s="74">
        <v>900</v>
      </c>
      <c r="J151" s="74">
        <v>850</v>
      </c>
      <c r="K151" s="40">
        <v>300</v>
      </c>
      <c r="L151" s="41">
        <v>346</v>
      </c>
      <c r="M151" s="41">
        <v>346</v>
      </c>
      <c r="N151" s="184">
        <v>0</v>
      </c>
      <c r="O151" s="41">
        <v>0</v>
      </c>
      <c r="P151" s="41">
        <v>87</v>
      </c>
      <c r="Q151" s="41">
        <v>0</v>
      </c>
      <c r="R151" s="41">
        <v>0</v>
      </c>
      <c r="S151" s="41">
        <v>122</v>
      </c>
      <c r="T151" s="41"/>
      <c r="U151" s="41">
        <v>65</v>
      </c>
      <c r="V151" s="41"/>
      <c r="W151" s="41">
        <v>199</v>
      </c>
      <c r="X151" s="41"/>
      <c r="Y151" s="231">
        <v>1</v>
      </c>
      <c r="Z151" s="231">
        <f t="shared" si="30"/>
        <v>474</v>
      </c>
    </row>
    <row r="152" spans="1:26" x14ac:dyDescent="0.25">
      <c r="A152" s="123" t="s">
        <v>153</v>
      </c>
      <c r="B152" s="123"/>
      <c r="C152" s="124" t="s">
        <v>0</v>
      </c>
      <c r="D152" s="124" t="s">
        <v>27</v>
      </c>
      <c r="E152" s="125">
        <v>2466</v>
      </c>
      <c r="F152" s="126"/>
      <c r="G152" s="127"/>
      <c r="H152" s="128"/>
      <c r="I152" s="128"/>
      <c r="J152" s="128"/>
      <c r="K152" s="129"/>
      <c r="L152" s="130">
        <v>246</v>
      </c>
      <c r="M152" s="130">
        <v>246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130"/>
      <c r="V152" s="130">
        <v>51</v>
      </c>
      <c r="W152" s="130"/>
      <c r="X152" s="130"/>
      <c r="Y152" s="130"/>
      <c r="Z152" s="41">
        <f t="shared" si="30"/>
        <v>51</v>
      </c>
    </row>
    <row r="153" spans="1:26" x14ac:dyDescent="0.25">
      <c r="A153" s="123" t="s">
        <v>153</v>
      </c>
      <c r="B153" s="123"/>
      <c r="C153" s="124" t="s">
        <v>0</v>
      </c>
      <c r="D153" s="124" t="s">
        <v>21</v>
      </c>
      <c r="E153" s="125">
        <v>889</v>
      </c>
      <c r="F153" s="126"/>
      <c r="G153" s="127"/>
      <c r="H153" s="128"/>
      <c r="I153" s="128"/>
      <c r="J153" s="128"/>
      <c r="K153" s="129"/>
      <c r="L153" s="130">
        <v>50</v>
      </c>
      <c r="M153" s="130">
        <v>50</v>
      </c>
      <c r="N153" s="184">
        <v>0</v>
      </c>
      <c r="O153" s="130">
        <v>0</v>
      </c>
      <c r="P153" s="130"/>
      <c r="Q153" s="130">
        <v>0</v>
      </c>
      <c r="R153" s="130">
        <v>0</v>
      </c>
      <c r="S153" s="130"/>
      <c r="T153" s="130"/>
      <c r="U153" s="130"/>
      <c r="V153" s="130">
        <v>144</v>
      </c>
      <c r="W153" s="130"/>
      <c r="X153" s="130"/>
      <c r="Y153" s="130"/>
      <c r="Z153" s="41">
        <f t="shared" si="30"/>
        <v>144</v>
      </c>
    </row>
    <row r="154" spans="1:26" x14ac:dyDescent="0.25">
      <c r="A154" s="123" t="s">
        <v>153</v>
      </c>
      <c r="B154" s="123"/>
      <c r="C154" s="124" t="s">
        <v>2</v>
      </c>
      <c r="D154" s="124" t="s">
        <v>27</v>
      </c>
      <c r="E154" s="125">
        <v>2310</v>
      </c>
      <c r="F154" s="126"/>
      <c r="G154" s="127"/>
      <c r="H154" s="128"/>
      <c r="I154" s="128"/>
      <c r="J154" s="128"/>
      <c r="K154" s="129"/>
      <c r="L154" s="130"/>
      <c r="M154" s="130">
        <v>550</v>
      </c>
      <c r="N154" s="184"/>
      <c r="O154" s="130"/>
      <c r="P154" s="130"/>
      <c r="Q154" s="130"/>
      <c r="R154" s="130"/>
      <c r="S154" s="130"/>
      <c r="T154" s="130"/>
      <c r="U154" s="130">
        <v>3</v>
      </c>
      <c r="V154" s="130"/>
      <c r="W154" s="130">
        <v>3</v>
      </c>
      <c r="X154" s="130"/>
      <c r="Y154" s="130"/>
      <c r="Z154" s="41">
        <f t="shared" si="30"/>
        <v>6</v>
      </c>
    </row>
    <row r="155" spans="1:26" x14ac:dyDescent="0.25">
      <c r="A155" s="123" t="s">
        <v>234</v>
      </c>
      <c r="B155" s="123"/>
      <c r="C155" s="124" t="s">
        <v>0</v>
      </c>
      <c r="D155" s="124" t="s">
        <v>21</v>
      </c>
      <c r="E155" s="125">
        <v>445</v>
      </c>
      <c r="F155" s="126"/>
      <c r="G155" s="127"/>
      <c r="H155" s="128"/>
      <c r="I155" s="128"/>
      <c r="J155" s="128"/>
      <c r="K155" s="129"/>
      <c r="L155" s="130"/>
      <c r="M155" s="130">
        <v>50</v>
      </c>
      <c r="N155" s="184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41">
        <f t="shared" si="30"/>
        <v>0</v>
      </c>
    </row>
    <row r="156" spans="1:26" x14ac:dyDescent="0.25">
      <c r="A156" s="43" t="s">
        <v>202</v>
      </c>
      <c r="B156" s="50" t="s">
        <v>66</v>
      </c>
      <c r="C156" s="44" t="s">
        <v>2</v>
      </c>
      <c r="D156" s="44" t="s">
        <v>27</v>
      </c>
      <c r="E156" s="45">
        <v>4325</v>
      </c>
      <c r="F156" s="46">
        <v>343</v>
      </c>
      <c r="G156" s="47">
        <v>143</v>
      </c>
      <c r="H156" s="48">
        <v>200</v>
      </c>
      <c r="I156" s="48">
        <v>100</v>
      </c>
      <c r="J156" s="48">
        <v>1268</v>
      </c>
      <c r="K156" s="40">
        <v>728</v>
      </c>
      <c r="L156" s="41">
        <v>1180</v>
      </c>
      <c r="M156" s="41">
        <v>1180</v>
      </c>
      <c r="N156" s="184">
        <v>106</v>
      </c>
      <c r="O156" s="41">
        <v>0</v>
      </c>
      <c r="P156" s="41">
        <v>51</v>
      </c>
      <c r="Q156" s="41">
        <v>57</v>
      </c>
      <c r="R156" s="41">
        <v>90</v>
      </c>
      <c r="S156" s="41"/>
      <c r="T156" s="41"/>
      <c r="U156" s="41">
        <v>119</v>
      </c>
      <c r="V156" s="41">
        <v>85</v>
      </c>
      <c r="W156" s="41"/>
      <c r="X156" s="41"/>
      <c r="Y156" s="41">
        <v>226</v>
      </c>
      <c r="Z156" s="41">
        <f t="shared" si="30"/>
        <v>734</v>
      </c>
    </row>
    <row r="157" spans="1:26" x14ac:dyDescent="0.25">
      <c r="A157" s="43" t="s">
        <v>154</v>
      </c>
      <c r="B157" s="50" t="s">
        <v>66</v>
      </c>
      <c r="C157" s="44" t="s">
        <v>1</v>
      </c>
      <c r="D157" s="44" t="s">
        <v>27</v>
      </c>
      <c r="E157" s="45">
        <v>1454</v>
      </c>
      <c r="F157" s="46">
        <v>372</v>
      </c>
      <c r="G157" s="47">
        <v>72</v>
      </c>
      <c r="H157" s="48">
        <v>200</v>
      </c>
      <c r="I157" s="48">
        <v>200</v>
      </c>
      <c r="J157" s="48">
        <v>300</v>
      </c>
      <c r="K157" s="40">
        <v>200</v>
      </c>
      <c r="L157" s="41">
        <v>450</v>
      </c>
      <c r="M157" s="41">
        <v>450</v>
      </c>
      <c r="N157" s="184">
        <v>0</v>
      </c>
      <c r="O157" s="41">
        <v>0</v>
      </c>
      <c r="P157" s="41"/>
      <c r="Q157" s="41">
        <v>0</v>
      </c>
      <c r="R157" s="41">
        <v>0</v>
      </c>
      <c r="S157" s="41"/>
      <c r="T157" s="41"/>
      <c r="U157" s="41"/>
      <c r="V157" s="41"/>
      <c r="W157" s="41"/>
      <c r="X157" s="41"/>
      <c r="Y157" s="41"/>
      <c r="Z157" s="41">
        <f t="shared" si="30"/>
        <v>0</v>
      </c>
    </row>
    <row r="158" spans="1:26" x14ac:dyDescent="0.25">
      <c r="A158" s="43" t="s">
        <v>155</v>
      </c>
      <c r="B158" s="50"/>
      <c r="C158" s="44" t="s">
        <v>1</v>
      </c>
      <c r="D158" s="44" t="s">
        <v>27</v>
      </c>
      <c r="E158" s="45">
        <v>1950</v>
      </c>
      <c r="F158" s="46"/>
      <c r="G158" s="47"/>
      <c r="H158" s="48"/>
      <c r="I158" s="48">
        <v>0</v>
      </c>
      <c r="J158" s="48">
        <v>0</v>
      </c>
      <c r="K158" s="40">
        <v>100</v>
      </c>
      <c r="L158" s="41">
        <v>250</v>
      </c>
      <c r="M158" s="41">
        <v>200</v>
      </c>
      <c r="N158" s="184">
        <v>73</v>
      </c>
      <c r="O158" s="41">
        <v>0</v>
      </c>
      <c r="P158" s="41"/>
      <c r="Q158" s="41">
        <v>20</v>
      </c>
      <c r="R158" s="41">
        <v>24</v>
      </c>
      <c r="S158" s="41"/>
      <c r="T158" s="41">
        <v>96</v>
      </c>
      <c r="U158" s="41"/>
      <c r="V158" s="41">
        <v>3</v>
      </c>
      <c r="W158" s="41">
        <v>30</v>
      </c>
      <c r="X158" s="41">
        <v>48</v>
      </c>
      <c r="Y158" s="41"/>
      <c r="Z158" s="41">
        <f t="shared" si="30"/>
        <v>294</v>
      </c>
    </row>
    <row r="159" spans="1:26" x14ac:dyDescent="0.25">
      <c r="A159" s="43" t="s">
        <v>155</v>
      </c>
      <c r="B159" s="50"/>
      <c r="C159" s="44" t="s">
        <v>1</v>
      </c>
      <c r="D159" s="44" t="s">
        <v>21</v>
      </c>
      <c r="E159" s="45">
        <v>76</v>
      </c>
      <c r="F159" s="46"/>
      <c r="G159" s="47"/>
      <c r="H159" s="48"/>
      <c r="I159" s="48"/>
      <c r="J159" s="48"/>
      <c r="K159" s="40"/>
      <c r="L159" s="41"/>
      <c r="M159" s="41">
        <v>50</v>
      </c>
      <c r="N159" s="184"/>
      <c r="O159" s="41"/>
      <c r="P159" s="41"/>
      <c r="Q159" s="41"/>
      <c r="R159" s="41"/>
      <c r="S159" s="41"/>
      <c r="T159" s="41"/>
      <c r="U159" s="41"/>
      <c r="V159" s="41"/>
      <c r="W159" s="41">
        <v>4</v>
      </c>
      <c r="X159" s="41">
        <v>10</v>
      </c>
      <c r="Y159" s="41"/>
      <c r="Z159" s="41">
        <f t="shared" si="30"/>
        <v>14</v>
      </c>
    </row>
    <row r="160" spans="1:26" x14ac:dyDescent="0.25">
      <c r="A160" s="26" t="s">
        <v>156</v>
      </c>
      <c r="B160" s="29"/>
      <c r="C160" s="27" t="s">
        <v>2</v>
      </c>
      <c r="D160" s="27" t="s">
        <v>27</v>
      </c>
      <c r="E160" s="28">
        <v>1030</v>
      </c>
      <c r="F160" s="34">
        <v>51</v>
      </c>
      <c r="G160" s="30">
        <v>51</v>
      </c>
      <c r="H160" s="39">
        <v>154</v>
      </c>
      <c r="I160" s="39">
        <v>50</v>
      </c>
      <c r="J160" s="39">
        <v>100</v>
      </c>
      <c r="K160" s="40">
        <v>50</v>
      </c>
      <c r="L160" s="41">
        <v>550</v>
      </c>
      <c r="M160" s="41">
        <v>550</v>
      </c>
      <c r="N160" s="184">
        <v>0</v>
      </c>
      <c r="O160" s="41">
        <v>72</v>
      </c>
      <c r="P160" s="41">
        <v>1</v>
      </c>
      <c r="Q160" s="41">
        <v>0</v>
      </c>
      <c r="R160" s="41">
        <v>0</v>
      </c>
      <c r="S160" s="41"/>
      <c r="T160" s="41"/>
      <c r="U160" s="41"/>
      <c r="V160" s="41"/>
      <c r="W160" s="41">
        <v>1</v>
      </c>
      <c r="X160" s="41"/>
      <c r="Y160" s="41"/>
      <c r="Z160" s="41">
        <f t="shared" si="30"/>
        <v>74</v>
      </c>
    </row>
    <row r="161" spans="1:26" x14ac:dyDescent="0.25">
      <c r="A161" s="26" t="s">
        <v>156</v>
      </c>
      <c r="B161" s="29"/>
      <c r="C161" s="27" t="s">
        <v>2</v>
      </c>
      <c r="D161" s="27" t="s">
        <v>27</v>
      </c>
      <c r="E161" s="28">
        <v>3554</v>
      </c>
      <c r="F161" s="34">
        <v>0</v>
      </c>
      <c r="G161" s="30">
        <v>50</v>
      </c>
      <c r="H161" s="39">
        <v>250</v>
      </c>
      <c r="I161" s="39">
        <v>250</v>
      </c>
      <c r="J161" s="39">
        <v>450</v>
      </c>
      <c r="K161" s="40">
        <v>100</v>
      </c>
      <c r="L161" s="41">
        <v>550</v>
      </c>
      <c r="M161" s="41">
        <v>550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/>
      <c r="V161" s="41"/>
      <c r="W161" s="41"/>
      <c r="X161" s="41">
        <v>267</v>
      </c>
      <c r="Y161" s="41">
        <v>337</v>
      </c>
      <c r="Z161" s="41">
        <f t="shared" si="30"/>
        <v>604</v>
      </c>
    </row>
    <row r="162" spans="1:26" x14ac:dyDescent="0.25">
      <c r="A162" s="26" t="s">
        <v>156</v>
      </c>
      <c r="B162" s="29"/>
      <c r="C162" s="27" t="s">
        <v>2</v>
      </c>
      <c r="D162" s="27" t="s">
        <v>21</v>
      </c>
      <c r="E162" s="28">
        <v>1244.047</v>
      </c>
      <c r="F162" s="29">
        <v>0</v>
      </c>
      <c r="G162" s="31">
        <v>0</v>
      </c>
      <c r="H162" s="39">
        <v>400</v>
      </c>
      <c r="I162" s="39">
        <v>400</v>
      </c>
      <c r="J162" s="39">
        <v>235</v>
      </c>
      <c r="K162" s="32">
        <v>175</v>
      </c>
      <c r="L162" s="41">
        <v>175</v>
      </c>
      <c r="M162" s="41">
        <v>175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/>
      <c r="V162" s="41"/>
      <c r="W162" s="41"/>
      <c r="X162" s="41"/>
      <c r="Y162" s="41"/>
      <c r="Z162" s="41">
        <f t="shared" si="30"/>
        <v>0</v>
      </c>
    </row>
    <row r="163" spans="1:26" x14ac:dyDescent="0.25">
      <c r="A163" s="43" t="s">
        <v>203</v>
      </c>
      <c r="B163" s="50" t="s">
        <v>66</v>
      </c>
      <c r="C163" s="44" t="s">
        <v>2</v>
      </c>
      <c r="D163" s="44" t="s">
        <v>27</v>
      </c>
      <c r="E163" s="45">
        <v>5484</v>
      </c>
      <c r="F163" s="46">
        <v>444</v>
      </c>
      <c r="G163" s="47">
        <v>144</v>
      </c>
      <c r="H163" s="90">
        <v>200</v>
      </c>
      <c r="I163" s="90">
        <v>100</v>
      </c>
      <c r="J163" s="90">
        <v>500</v>
      </c>
      <c r="K163" s="40">
        <v>250</v>
      </c>
      <c r="L163" s="41">
        <v>900</v>
      </c>
      <c r="M163" s="41">
        <v>900</v>
      </c>
      <c r="N163" s="184">
        <v>0</v>
      </c>
      <c r="O163" s="41">
        <v>0</v>
      </c>
      <c r="P163" s="41"/>
      <c r="Q163" s="41">
        <v>0</v>
      </c>
      <c r="R163" s="41">
        <v>0</v>
      </c>
      <c r="S163" s="41"/>
      <c r="T163" s="41"/>
      <c r="U163" s="41"/>
      <c r="V163" s="41"/>
      <c r="W163" s="41"/>
      <c r="X163" s="41"/>
      <c r="Y163" s="41"/>
      <c r="Z163" s="41">
        <f t="shared" si="30"/>
        <v>0</v>
      </c>
    </row>
    <row r="164" spans="1:26" x14ac:dyDescent="0.25">
      <c r="A164" s="43" t="s">
        <v>201</v>
      </c>
      <c r="B164" s="50" t="s">
        <v>66</v>
      </c>
      <c r="C164" s="44" t="s">
        <v>2</v>
      </c>
      <c r="D164" s="44" t="s">
        <v>27</v>
      </c>
      <c r="E164" s="45">
        <v>738</v>
      </c>
      <c r="F164" s="46">
        <v>50</v>
      </c>
      <c r="G164" s="47">
        <v>50</v>
      </c>
      <c r="H164" s="90">
        <v>151</v>
      </c>
      <c r="I164" s="90">
        <v>151</v>
      </c>
      <c r="J164" s="90">
        <v>200</v>
      </c>
      <c r="K164" s="40">
        <v>100</v>
      </c>
      <c r="L164" s="41">
        <v>508</v>
      </c>
      <c r="M164" s="41">
        <v>508</v>
      </c>
      <c r="N164" s="184">
        <v>4</v>
      </c>
      <c r="O164" s="41">
        <v>6</v>
      </c>
      <c r="P164" s="41"/>
      <c r="Q164" s="41">
        <v>0</v>
      </c>
      <c r="R164" s="41">
        <v>8</v>
      </c>
      <c r="S164" s="41"/>
      <c r="T164" s="41">
        <v>15</v>
      </c>
      <c r="U164" s="41">
        <v>11</v>
      </c>
      <c r="V164" s="41">
        <v>4</v>
      </c>
      <c r="W164" s="41">
        <v>21</v>
      </c>
      <c r="X164" s="41"/>
      <c r="Y164" s="41"/>
      <c r="Z164" s="41">
        <f t="shared" si="30"/>
        <v>69</v>
      </c>
    </row>
    <row r="165" spans="1:26" x14ac:dyDescent="0.25">
      <c r="A165" s="43" t="s">
        <v>157</v>
      </c>
      <c r="B165" s="44"/>
      <c r="C165" s="44" t="s">
        <v>2</v>
      </c>
      <c r="D165" s="44" t="s">
        <v>21</v>
      </c>
      <c r="E165" s="45">
        <v>65</v>
      </c>
      <c r="F165" s="45">
        <v>0</v>
      </c>
      <c r="G165" s="131">
        <v>0</v>
      </c>
      <c r="H165" s="90">
        <v>65</v>
      </c>
      <c r="I165" s="90">
        <v>65</v>
      </c>
      <c r="J165" s="90"/>
      <c r="K165" s="32"/>
      <c r="L165" s="41">
        <v>65</v>
      </c>
      <c r="M165" s="41">
        <v>65</v>
      </c>
      <c r="N165" s="184">
        <v>0</v>
      </c>
      <c r="O165" s="41">
        <v>0</v>
      </c>
      <c r="P165" s="41"/>
      <c r="Q165" s="41">
        <v>0</v>
      </c>
      <c r="R165" s="41">
        <v>0</v>
      </c>
      <c r="S165" s="41"/>
      <c r="T165" s="41"/>
      <c r="U165" s="41"/>
      <c r="V165" s="41"/>
      <c r="W165" s="41"/>
      <c r="X165" s="41"/>
      <c r="Y165" s="41"/>
      <c r="Z165" s="41">
        <f t="shared" si="30"/>
        <v>0</v>
      </c>
    </row>
    <row r="166" spans="1:26" s="4" customFormat="1" x14ac:dyDescent="0.25">
      <c r="A166" s="26" t="s">
        <v>158</v>
      </c>
      <c r="B166" s="27"/>
      <c r="C166" s="27" t="s">
        <v>24</v>
      </c>
      <c r="D166" s="27" t="s">
        <v>21</v>
      </c>
      <c r="E166" s="28">
        <v>215</v>
      </c>
      <c r="F166" s="28">
        <v>0</v>
      </c>
      <c r="G166" s="132">
        <v>0</v>
      </c>
      <c r="H166" s="114">
        <v>0</v>
      </c>
      <c r="I166" s="114">
        <v>215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33"/>
      <c r="V166" s="33"/>
      <c r="W166" s="33"/>
      <c r="X166" s="33"/>
      <c r="Y166" s="33"/>
      <c r="Z166" s="41">
        <f t="shared" si="30"/>
        <v>0</v>
      </c>
    </row>
    <row r="167" spans="1:26" s="4" customFormat="1" x14ac:dyDescent="0.25">
      <c r="A167" s="26" t="s">
        <v>159</v>
      </c>
      <c r="B167" s="27"/>
      <c r="C167" s="27" t="s">
        <v>24</v>
      </c>
      <c r="D167" s="27" t="s">
        <v>21</v>
      </c>
      <c r="E167" s="28">
        <v>226</v>
      </c>
      <c r="F167" s="28">
        <v>0</v>
      </c>
      <c r="G167" s="132">
        <v>0</v>
      </c>
      <c r="H167" s="114">
        <v>0</v>
      </c>
      <c r="I167" s="114">
        <v>226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33"/>
      <c r="V167" s="33"/>
      <c r="W167" s="33"/>
      <c r="X167" s="33"/>
      <c r="Y167" s="33"/>
      <c r="Z167" s="41">
        <f t="shared" si="30"/>
        <v>0</v>
      </c>
    </row>
    <row r="168" spans="1:26" s="4" customFormat="1" x14ac:dyDescent="0.25">
      <c r="A168" s="26" t="s">
        <v>160</v>
      </c>
      <c r="B168" s="27"/>
      <c r="C168" s="27" t="s">
        <v>24</v>
      </c>
      <c r="D168" s="27" t="s">
        <v>21</v>
      </c>
      <c r="E168" s="28">
        <v>60</v>
      </c>
      <c r="F168" s="28">
        <v>0</v>
      </c>
      <c r="G168" s="132">
        <v>0</v>
      </c>
      <c r="H168" s="114">
        <v>0</v>
      </c>
      <c r="I168" s="114">
        <v>60</v>
      </c>
      <c r="J168" s="114"/>
      <c r="K168" s="32"/>
      <c r="L168" s="33"/>
      <c r="M168" s="33"/>
      <c r="N168" s="184">
        <v>0</v>
      </c>
      <c r="O168" s="33">
        <v>0</v>
      </c>
      <c r="P168" s="33"/>
      <c r="Q168" s="33">
        <v>0</v>
      </c>
      <c r="R168" s="33">
        <v>0</v>
      </c>
      <c r="S168" s="33"/>
      <c r="T168" s="33"/>
      <c r="U168" s="33"/>
      <c r="V168" s="33"/>
      <c r="W168" s="33"/>
      <c r="X168" s="33"/>
      <c r="Y168" s="33"/>
      <c r="Z168" s="41">
        <f t="shared" si="30"/>
        <v>0</v>
      </c>
    </row>
    <row r="169" spans="1:26" x14ac:dyDescent="0.25">
      <c r="A169" s="26" t="s">
        <v>161</v>
      </c>
      <c r="B169" s="49"/>
      <c r="C169" s="27" t="s">
        <v>2</v>
      </c>
      <c r="D169" s="27" t="s">
        <v>27</v>
      </c>
      <c r="E169" s="28">
        <v>807</v>
      </c>
      <c r="F169" s="34">
        <v>150</v>
      </c>
      <c r="G169" s="30">
        <v>50</v>
      </c>
      <c r="H169" s="39">
        <v>100</v>
      </c>
      <c r="I169" s="39">
        <v>100</v>
      </c>
      <c r="J169" s="39">
        <v>200</v>
      </c>
      <c r="K169" s="40">
        <v>200</v>
      </c>
      <c r="L169" s="41">
        <v>288</v>
      </c>
      <c r="M169" s="41">
        <v>288</v>
      </c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>
        <v>132</v>
      </c>
      <c r="V169" s="41"/>
      <c r="W169" s="41"/>
      <c r="X169" s="41"/>
      <c r="Y169" s="41"/>
      <c r="Z169" s="41">
        <f t="shared" si="30"/>
        <v>132</v>
      </c>
    </row>
    <row r="170" spans="1:26" x14ac:dyDescent="0.25">
      <c r="A170" s="43" t="s">
        <v>162</v>
      </c>
      <c r="B170" s="43"/>
      <c r="C170" s="44" t="s">
        <v>163</v>
      </c>
      <c r="D170" s="44" t="s">
        <v>21</v>
      </c>
      <c r="E170" s="45">
        <v>622</v>
      </c>
      <c r="F170" s="50">
        <v>100</v>
      </c>
      <c r="G170" s="50">
        <v>100</v>
      </c>
      <c r="H170" s="48">
        <v>100</v>
      </c>
      <c r="I170" s="48">
        <v>100</v>
      </c>
      <c r="J170" s="48"/>
      <c r="K170" s="52"/>
      <c r="L170" s="53"/>
      <c r="M170" s="53"/>
      <c r="N170" s="53">
        <v>0</v>
      </c>
      <c r="O170" s="53">
        <v>0</v>
      </c>
      <c r="P170" s="53"/>
      <c r="Q170" s="53">
        <v>0</v>
      </c>
      <c r="R170" s="53">
        <v>0</v>
      </c>
      <c r="S170" s="53"/>
      <c r="T170" s="53"/>
      <c r="U170" s="53"/>
      <c r="V170" s="53"/>
      <c r="W170" s="53"/>
      <c r="X170" s="53"/>
      <c r="Y170" s="53"/>
      <c r="Z170" s="53">
        <f t="shared" si="30"/>
        <v>0</v>
      </c>
    </row>
    <row r="171" spans="1:26" x14ac:dyDescent="0.25">
      <c r="A171" s="26" t="s">
        <v>164</v>
      </c>
      <c r="B171" s="26"/>
      <c r="C171" s="27" t="s">
        <v>142</v>
      </c>
      <c r="D171" s="27" t="s">
        <v>21</v>
      </c>
      <c r="E171" s="28">
        <v>2451</v>
      </c>
      <c r="F171" s="29">
        <v>100</v>
      </c>
      <c r="G171" s="29">
        <v>100</v>
      </c>
      <c r="H171" s="39">
        <v>100</v>
      </c>
      <c r="I171" s="39">
        <v>100</v>
      </c>
      <c r="J171" s="39">
        <v>100</v>
      </c>
      <c r="K171" s="32">
        <v>100</v>
      </c>
      <c r="L171" s="41">
        <v>100</v>
      </c>
      <c r="M171" s="41">
        <v>10</v>
      </c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/>
      <c r="V171" s="41"/>
      <c r="W171" s="41"/>
      <c r="X171" s="41"/>
      <c r="Y171" s="41"/>
      <c r="Z171" s="41">
        <f t="shared" si="30"/>
        <v>0</v>
      </c>
    </row>
    <row r="172" spans="1:26" x14ac:dyDescent="0.25">
      <c r="A172" s="65" t="s">
        <v>165</v>
      </c>
      <c r="B172" s="65"/>
      <c r="C172" s="44" t="s">
        <v>54</v>
      </c>
      <c r="D172" s="44" t="s">
        <v>21</v>
      </c>
      <c r="E172" s="45">
        <v>390</v>
      </c>
      <c r="F172" s="50">
        <v>0</v>
      </c>
      <c r="G172" s="50">
        <v>0</v>
      </c>
      <c r="H172" s="48">
        <v>390</v>
      </c>
      <c r="I172" s="48">
        <v>390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/>
      <c r="V172" s="41"/>
      <c r="W172" s="41"/>
      <c r="X172" s="41"/>
      <c r="Y172" s="41"/>
      <c r="Z172" s="41">
        <f t="shared" si="30"/>
        <v>0</v>
      </c>
    </row>
    <row r="173" spans="1:26" x14ac:dyDescent="0.25">
      <c r="A173" s="133" t="s">
        <v>166</v>
      </c>
      <c r="B173" s="44"/>
      <c r="C173" s="44" t="s">
        <v>54</v>
      </c>
      <c r="D173" s="44" t="s">
        <v>21</v>
      </c>
      <c r="E173" s="45">
        <v>172</v>
      </c>
      <c r="F173" s="50">
        <v>0</v>
      </c>
      <c r="G173" s="50">
        <v>0</v>
      </c>
      <c r="H173" s="48">
        <v>172</v>
      </c>
      <c r="I173" s="48">
        <v>172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/>
      <c r="V173" s="41"/>
      <c r="W173" s="41"/>
      <c r="X173" s="41"/>
      <c r="Y173" s="41"/>
      <c r="Z173" s="41">
        <f t="shared" si="30"/>
        <v>0</v>
      </c>
    </row>
    <row r="174" spans="1:26" x14ac:dyDescent="0.25">
      <c r="A174" s="133" t="s">
        <v>167</v>
      </c>
      <c r="B174" s="65"/>
      <c r="C174" s="44" t="s">
        <v>54</v>
      </c>
      <c r="D174" s="44" t="s">
        <v>21</v>
      </c>
      <c r="E174" s="45">
        <v>47</v>
      </c>
      <c r="F174" s="50">
        <v>0</v>
      </c>
      <c r="G174" s="50">
        <v>0</v>
      </c>
      <c r="H174" s="48">
        <v>47</v>
      </c>
      <c r="I174" s="48">
        <v>47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/>
      <c r="V174" s="41"/>
      <c r="W174" s="41"/>
      <c r="X174" s="41"/>
      <c r="Y174" s="41"/>
      <c r="Z174" s="41">
        <f t="shared" si="30"/>
        <v>0</v>
      </c>
    </row>
    <row r="175" spans="1:26" x14ac:dyDescent="0.25">
      <c r="A175" s="133" t="s">
        <v>168</v>
      </c>
      <c r="B175" s="65"/>
      <c r="C175" s="44" t="s">
        <v>169</v>
      </c>
      <c r="D175" s="44" t="s">
        <v>21</v>
      </c>
      <c r="E175" s="45">
        <v>71</v>
      </c>
      <c r="F175" s="50">
        <v>0</v>
      </c>
      <c r="G175" s="50">
        <v>0</v>
      </c>
      <c r="H175" s="48">
        <v>0</v>
      </c>
      <c r="I175" s="48">
        <v>117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/>
      <c r="V175" s="41"/>
      <c r="W175" s="41"/>
      <c r="X175" s="41"/>
      <c r="Y175" s="41"/>
      <c r="Z175" s="41">
        <f t="shared" si="30"/>
        <v>0</v>
      </c>
    </row>
    <row r="176" spans="1:26" x14ac:dyDescent="0.25">
      <c r="A176" s="133" t="s">
        <v>170</v>
      </c>
      <c r="B176" s="65"/>
      <c r="C176" s="44" t="s">
        <v>169</v>
      </c>
      <c r="D176" s="44" t="s">
        <v>21</v>
      </c>
      <c r="E176" s="45">
        <v>100</v>
      </c>
      <c r="F176" s="50">
        <v>0</v>
      </c>
      <c r="G176" s="50">
        <v>0</v>
      </c>
      <c r="H176" s="48">
        <v>0</v>
      </c>
      <c r="I176" s="48">
        <v>24</v>
      </c>
      <c r="J176" s="48"/>
      <c r="K176" s="32"/>
      <c r="L176" s="41"/>
      <c r="M176" s="41"/>
      <c r="N176" s="184">
        <v>0</v>
      </c>
      <c r="O176" s="41">
        <v>0</v>
      </c>
      <c r="P176" s="41"/>
      <c r="Q176" s="41">
        <v>0</v>
      </c>
      <c r="R176" s="41">
        <v>0</v>
      </c>
      <c r="S176" s="41"/>
      <c r="T176" s="41"/>
      <c r="U176" s="41"/>
      <c r="V176" s="41"/>
      <c r="W176" s="41"/>
      <c r="X176" s="41"/>
      <c r="Y176" s="41"/>
      <c r="Z176" s="41">
        <f t="shared" si="30"/>
        <v>0</v>
      </c>
    </row>
    <row r="177" spans="1:26" s="100" customFormat="1" x14ac:dyDescent="0.25">
      <c r="A177" s="134" t="s">
        <v>171</v>
      </c>
      <c r="B177" s="94" t="s">
        <v>172</v>
      </c>
      <c r="C177" s="94" t="s">
        <v>173</v>
      </c>
      <c r="D177" s="94" t="s">
        <v>21</v>
      </c>
      <c r="E177" s="94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135"/>
      <c r="V177" s="135"/>
      <c r="W177" s="135"/>
      <c r="X177" s="135"/>
      <c r="Y177" s="135"/>
      <c r="Z177" s="41">
        <f t="shared" si="30"/>
        <v>0</v>
      </c>
    </row>
    <row r="178" spans="1:26" s="100" customFormat="1" x14ac:dyDescent="0.25">
      <c r="A178" s="134" t="s">
        <v>174</v>
      </c>
      <c r="B178" s="94" t="s">
        <v>172</v>
      </c>
      <c r="C178" s="94" t="s">
        <v>173</v>
      </c>
      <c r="D178" s="94" t="s">
        <v>21</v>
      </c>
      <c r="E178" s="95">
        <v>355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135"/>
      <c r="V178" s="135"/>
      <c r="W178" s="135"/>
      <c r="X178" s="135"/>
      <c r="Y178" s="135"/>
      <c r="Z178" s="41">
        <f t="shared" si="30"/>
        <v>0</v>
      </c>
    </row>
    <row r="179" spans="1:26" s="100" customFormat="1" x14ac:dyDescent="0.25">
      <c r="A179" s="134" t="s">
        <v>175</v>
      </c>
      <c r="B179" s="94" t="s">
        <v>172</v>
      </c>
      <c r="C179" s="94" t="s">
        <v>173</v>
      </c>
      <c r="D179" s="94" t="s">
        <v>21</v>
      </c>
      <c r="E179" s="95">
        <v>178</v>
      </c>
      <c r="F179" s="29">
        <v>0</v>
      </c>
      <c r="G179" s="29">
        <v>0</v>
      </c>
      <c r="H179" s="29">
        <v>0</v>
      </c>
      <c r="I179" s="96">
        <v>0</v>
      </c>
      <c r="J179" s="96"/>
      <c r="K179" s="97"/>
      <c r="L179" s="135"/>
      <c r="M179" s="135"/>
      <c r="N179" s="184">
        <v>0</v>
      </c>
      <c r="O179" s="135">
        <v>0</v>
      </c>
      <c r="P179" s="135"/>
      <c r="Q179" s="135">
        <v>0</v>
      </c>
      <c r="R179" s="135">
        <v>0</v>
      </c>
      <c r="S179" s="135"/>
      <c r="T179" s="135"/>
      <c r="U179" s="135"/>
      <c r="V179" s="135"/>
      <c r="W179" s="135"/>
      <c r="X179" s="135"/>
      <c r="Y179" s="135"/>
      <c r="Z179" s="41">
        <f t="shared" si="30"/>
        <v>0</v>
      </c>
    </row>
    <row r="180" spans="1:26" x14ac:dyDescent="0.25">
      <c r="A180" s="65" t="s">
        <v>176</v>
      </c>
      <c r="B180" s="44"/>
      <c r="C180" s="44" t="s">
        <v>169</v>
      </c>
      <c r="D180" s="44" t="s">
        <v>21</v>
      </c>
      <c r="E180" s="45">
        <v>184</v>
      </c>
      <c r="F180" s="50">
        <v>0</v>
      </c>
      <c r="G180" s="50">
        <v>0</v>
      </c>
      <c r="H180" s="48">
        <v>0</v>
      </c>
      <c r="I180" s="48">
        <v>113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/>
      <c r="V180" s="41"/>
      <c r="W180" s="41"/>
      <c r="X180" s="41"/>
      <c r="Y180" s="41"/>
      <c r="Z180" s="41">
        <f t="shared" si="30"/>
        <v>0</v>
      </c>
    </row>
    <row r="181" spans="1:26" x14ac:dyDescent="0.25">
      <c r="A181" s="65" t="s">
        <v>177</v>
      </c>
      <c r="B181" s="44"/>
      <c r="C181" s="44" t="s">
        <v>169</v>
      </c>
      <c r="D181" s="44" t="s">
        <v>21</v>
      </c>
      <c r="E181" s="45">
        <v>81</v>
      </c>
      <c r="F181" s="50">
        <v>0</v>
      </c>
      <c r="G181" s="50">
        <v>0</v>
      </c>
      <c r="H181" s="48">
        <v>0</v>
      </c>
      <c r="I181" s="48">
        <v>17</v>
      </c>
      <c r="J181" s="48"/>
      <c r="K181" s="32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/>
      <c r="V181" s="41"/>
      <c r="W181" s="41"/>
      <c r="X181" s="41"/>
      <c r="Y181" s="41"/>
      <c r="Z181" s="41">
        <f t="shared" si="30"/>
        <v>0</v>
      </c>
    </row>
    <row r="182" spans="1:26" x14ac:dyDescent="0.25">
      <c r="A182" s="65" t="s">
        <v>178</v>
      </c>
      <c r="B182" s="44" t="s">
        <v>172</v>
      </c>
      <c r="C182" s="44" t="s">
        <v>169</v>
      </c>
      <c r="D182" s="44" t="s">
        <v>21</v>
      </c>
      <c r="E182" s="45">
        <v>180</v>
      </c>
      <c r="F182" s="50">
        <v>0</v>
      </c>
      <c r="G182" s="50">
        <v>0</v>
      </c>
      <c r="H182" s="48">
        <v>0</v>
      </c>
      <c r="I182" s="48">
        <v>164</v>
      </c>
      <c r="J182" s="48"/>
      <c r="K182" s="40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/>
      <c r="V182" s="41"/>
      <c r="W182" s="41"/>
      <c r="X182" s="41"/>
      <c r="Y182" s="41"/>
      <c r="Z182" s="41">
        <f t="shared" si="30"/>
        <v>0</v>
      </c>
    </row>
    <row r="183" spans="1:26" x14ac:dyDescent="0.25">
      <c r="A183" s="65" t="s">
        <v>179</v>
      </c>
      <c r="B183" s="44"/>
      <c r="C183" s="44" t="s">
        <v>169</v>
      </c>
      <c r="D183" s="44" t="s">
        <v>21</v>
      </c>
      <c r="E183" s="45">
        <v>309</v>
      </c>
      <c r="F183" s="50">
        <v>0</v>
      </c>
      <c r="G183" s="50">
        <v>0</v>
      </c>
      <c r="H183" s="48">
        <v>0</v>
      </c>
      <c r="I183" s="48">
        <v>250</v>
      </c>
      <c r="J183" s="48"/>
      <c r="K183" s="32"/>
      <c r="L183" s="41"/>
      <c r="M183" s="41"/>
      <c r="N183" s="184">
        <v>0</v>
      </c>
      <c r="O183" s="41">
        <v>0</v>
      </c>
      <c r="P183" s="41"/>
      <c r="Q183" s="41">
        <v>0</v>
      </c>
      <c r="R183" s="41">
        <v>0</v>
      </c>
      <c r="S183" s="41"/>
      <c r="T183" s="41"/>
      <c r="U183" s="41"/>
      <c r="V183" s="41"/>
      <c r="W183" s="41"/>
      <c r="X183" s="41"/>
      <c r="Y183" s="41"/>
      <c r="Z183" s="41">
        <f t="shared" si="30"/>
        <v>0</v>
      </c>
    </row>
    <row r="184" spans="1:26" s="100" customFormat="1" x14ac:dyDescent="0.25">
      <c r="A184" s="134" t="s">
        <v>180</v>
      </c>
      <c r="B184" s="94" t="s">
        <v>172</v>
      </c>
      <c r="C184" s="94" t="s">
        <v>169</v>
      </c>
      <c r="D184" s="94" t="s">
        <v>21</v>
      </c>
      <c r="E184" s="95">
        <v>28</v>
      </c>
      <c r="F184" s="50">
        <v>0</v>
      </c>
      <c r="G184" s="50">
        <v>0</v>
      </c>
      <c r="H184" s="48">
        <v>0</v>
      </c>
      <c r="I184" s="136">
        <v>0</v>
      </c>
      <c r="J184" s="136"/>
      <c r="K184" s="97"/>
      <c r="L184" s="135"/>
      <c r="M184" s="135"/>
      <c r="N184" s="184">
        <v>0</v>
      </c>
      <c r="O184" s="135">
        <v>0</v>
      </c>
      <c r="P184" s="135"/>
      <c r="Q184" s="135">
        <v>0</v>
      </c>
      <c r="R184" s="135">
        <v>0</v>
      </c>
      <c r="S184" s="135"/>
      <c r="T184" s="135"/>
      <c r="U184" s="135"/>
      <c r="V184" s="135"/>
      <c r="W184" s="135"/>
      <c r="X184" s="135"/>
      <c r="Y184" s="135"/>
      <c r="Z184" s="41">
        <f t="shared" si="30"/>
        <v>0</v>
      </c>
    </row>
    <row r="185" spans="1:26" ht="15.75" thickBot="1" x14ac:dyDescent="0.3">
      <c r="A185" s="59" t="s">
        <v>17</v>
      </c>
      <c r="B185" s="59" t="s">
        <v>17</v>
      </c>
      <c r="C185" s="60" t="s">
        <v>17</v>
      </c>
      <c r="D185" s="60" t="s">
        <v>17</v>
      </c>
      <c r="E185" s="60" t="s">
        <v>17</v>
      </c>
      <c r="F185" s="61" t="s">
        <v>17</v>
      </c>
      <c r="G185" s="77" t="s">
        <v>17</v>
      </c>
      <c r="K185" s="24"/>
    </row>
    <row r="186" spans="1:26" ht="15.75" thickBot="1" x14ac:dyDescent="0.3">
      <c r="A186" s="137" t="s">
        <v>181</v>
      </c>
      <c r="B186" s="138"/>
      <c r="C186" s="63"/>
      <c r="D186" s="64"/>
      <c r="E186" s="21">
        <f t="shared" ref="E186:M186" si="31">SUM(E188:E208)</f>
        <v>25696.024999999998</v>
      </c>
      <c r="F186" s="21">
        <f t="shared" si="31"/>
        <v>2774</v>
      </c>
      <c r="G186" s="21">
        <f t="shared" si="31"/>
        <v>2665</v>
      </c>
      <c r="H186" s="21">
        <f t="shared" si="31"/>
        <v>3467</v>
      </c>
      <c r="I186" s="21">
        <f t="shared" si="31"/>
        <v>3531</v>
      </c>
      <c r="J186" s="21">
        <f t="shared" si="31"/>
        <v>1889</v>
      </c>
      <c r="K186" s="21">
        <f t="shared" si="31"/>
        <v>1298</v>
      </c>
      <c r="L186" s="21">
        <f t="shared" si="31"/>
        <v>2297</v>
      </c>
      <c r="M186" s="21">
        <f t="shared" si="31"/>
        <v>2297</v>
      </c>
      <c r="N186" s="183">
        <f>SUM(N188:N208)</f>
        <v>40</v>
      </c>
      <c r="O186" s="21">
        <f>SUM(O188:O208)</f>
        <v>342</v>
      </c>
      <c r="P186" s="21">
        <f>SUM(P188:P208)</f>
        <v>22</v>
      </c>
      <c r="Q186" s="21">
        <f>SUM(Q188:Q208)</f>
        <v>42</v>
      </c>
      <c r="R186" s="21">
        <f>SUM(R188:R208)</f>
        <v>40</v>
      </c>
      <c r="S186" s="21">
        <f t="shared" ref="S186:Z186" si="32">SUM(S188:S208)</f>
        <v>182</v>
      </c>
      <c r="T186" s="21">
        <f t="shared" si="32"/>
        <v>46</v>
      </c>
      <c r="U186" s="21">
        <f t="shared" si="32"/>
        <v>184</v>
      </c>
      <c r="V186" s="21">
        <f t="shared" si="32"/>
        <v>189</v>
      </c>
      <c r="W186" s="21">
        <f t="shared" si="32"/>
        <v>79</v>
      </c>
      <c r="X186" s="21">
        <f>SUM(X188:X208)</f>
        <v>108</v>
      </c>
      <c r="Y186" s="21">
        <f>SUM(Y188:Y208)</f>
        <v>62</v>
      </c>
      <c r="Z186" s="21">
        <f t="shared" si="32"/>
        <v>1336</v>
      </c>
    </row>
    <row r="187" spans="1:26" x14ac:dyDescent="0.25">
      <c r="A187" s="61" t="s">
        <v>17</v>
      </c>
      <c r="B187" s="61" t="s">
        <v>17</v>
      </c>
      <c r="C187" s="139" t="s">
        <v>17</v>
      </c>
      <c r="D187" s="139" t="s">
        <v>17</v>
      </c>
      <c r="E187" s="140" t="s">
        <v>17</v>
      </c>
      <c r="F187" s="141" t="s">
        <v>17</v>
      </c>
      <c r="K187" s="24"/>
    </row>
    <row r="188" spans="1:26" x14ac:dyDescent="0.25">
      <c r="A188" s="142" t="s">
        <v>182</v>
      </c>
      <c r="B188" s="44"/>
      <c r="C188" s="44" t="s">
        <v>54</v>
      </c>
      <c r="D188" s="44" t="s">
        <v>21</v>
      </c>
      <c r="E188" s="143">
        <v>267</v>
      </c>
      <c r="F188" s="44">
        <v>0</v>
      </c>
      <c r="G188" s="44">
        <v>0</v>
      </c>
      <c r="H188" s="90">
        <v>267</v>
      </c>
      <c r="I188" s="90">
        <v>267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/>
      <c r="V188" s="41"/>
      <c r="W188" s="41"/>
      <c r="X188" s="41"/>
      <c r="Y188" s="41"/>
      <c r="Z188" s="41">
        <f>SUM(N188:Y188)</f>
        <v>0</v>
      </c>
    </row>
    <row r="189" spans="1:26" x14ac:dyDescent="0.25">
      <c r="A189" s="142" t="s">
        <v>183</v>
      </c>
      <c r="B189" s="44"/>
      <c r="C189" s="44" t="s">
        <v>54</v>
      </c>
      <c r="D189" s="44" t="s">
        <v>21</v>
      </c>
      <c r="E189" s="143">
        <v>29</v>
      </c>
      <c r="F189" s="44">
        <v>0</v>
      </c>
      <c r="G189" s="44">
        <v>0</v>
      </c>
      <c r="H189" s="90">
        <v>29</v>
      </c>
      <c r="I189" s="90">
        <v>29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/>
      <c r="V189" s="41"/>
      <c r="W189" s="41"/>
      <c r="X189" s="41"/>
      <c r="Y189" s="41"/>
      <c r="Z189" s="41">
        <f t="shared" ref="Z189:Z208" si="33">SUM(N189:Y189)</f>
        <v>0</v>
      </c>
    </row>
    <row r="190" spans="1:26" x14ac:dyDescent="0.25">
      <c r="A190" s="142" t="s">
        <v>184</v>
      </c>
      <c r="B190" s="44"/>
      <c r="C190" s="44" t="s">
        <v>54</v>
      </c>
      <c r="D190" s="44" t="s">
        <v>21</v>
      </c>
      <c r="E190" s="143">
        <v>58</v>
      </c>
      <c r="F190" s="44"/>
      <c r="G190" s="44"/>
      <c r="H190" s="90">
        <v>58</v>
      </c>
      <c r="I190" s="90">
        <v>58</v>
      </c>
      <c r="J190" s="90"/>
      <c r="K190" s="32"/>
      <c r="L190" s="41"/>
      <c r="M190" s="41"/>
      <c r="N190" s="184">
        <v>0</v>
      </c>
      <c r="O190" s="41">
        <v>0</v>
      </c>
      <c r="P190" s="41">
        <v>0</v>
      </c>
      <c r="Q190" s="41">
        <v>0</v>
      </c>
      <c r="R190" s="41">
        <v>0</v>
      </c>
      <c r="S190" s="41"/>
      <c r="T190" s="41"/>
      <c r="U190" s="41"/>
      <c r="V190" s="41"/>
      <c r="W190" s="41"/>
      <c r="X190" s="41"/>
      <c r="Y190" s="41"/>
      <c r="Z190" s="41">
        <f t="shared" si="33"/>
        <v>0</v>
      </c>
    </row>
    <row r="191" spans="1:26" s="4" customFormat="1" x14ac:dyDescent="0.25">
      <c r="A191" s="144" t="s">
        <v>185</v>
      </c>
      <c r="B191" s="27"/>
      <c r="C191" s="27" t="s">
        <v>24</v>
      </c>
      <c r="D191" s="27" t="s">
        <v>21</v>
      </c>
      <c r="E191" s="145">
        <v>157</v>
      </c>
      <c r="F191" s="27">
        <v>0</v>
      </c>
      <c r="G191" s="27">
        <v>0</v>
      </c>
      <c r="H191" s="114">
        <v>0</v>
      </c>
      <c r="I191" s="114">
        <v>157</v>
      </c>
      <c r="J191" s="114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33"/>
      <c r="V191" s="33"/>
      <c r="W191" s="33"/>
      <c r="X191" s="33"/>
      <c r="Y191" s="33"/>
      <c r="Z191" s="41">
        <f t="shared" si="33"/>
        <v>0</v>
      </c>
    </row>
    <row r="192" spans="1:26" s="4" customFormat="1" x14ac:dyDescent="0.25">
      <c r="A192" s="144" t="s">
        <v>186</v>
      </c>
      <c r="B192" s="27"/>
      <c r="C192" s="27" t="s">
        <v>46</v>
      </c>
      <c r="D192" s="27" t="s">
        <v>21</v>
      </c>
      <c r="E192" s="145">
        <v>312</v>
      </c>
      <c r="F192" s="29">
        <v>229</v>
      </c>
      <c r="G192" s="29">
        <v>229</v>
      </c>
      <c r="H192" s="31">
        <v>229</v>
      </c>
      <c r="I192" s="31">
        <v>229</v>
      </c>
      <c r="J192" s="31"/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33"/>
      <c r="V192" s="33"/>
      <c r="W192" s="33"/>
      <c r="X192" s="33"/>
      <c r="Y192" s="33"/>
      <c r="Z192" s="41">
        <f t="shared" si="33"/>
        <v>0</v>
      </c>
    </row>
    <row r="193" spans="1:26" s="4" customFormat="1" x14ac:dyDescent="0.25">
      <c r="A193" s="146" t="s">
        <v>187</v>
      </c>
      <c r="B193" s="27"/>
      <c r="C193" s="27" t="s">
        <v>73</v>
      </c>
      <c r="D193" s="27" t="s">
        <v>21</v>
      </c>
      <c r="E193" s="145">
        <v>105</v>
      </c>
      <c r="F193" s="29">
        <v>0</v>
      </c>
      <c r="G193" s="29">
        <v>0</v>
      </c>
      <c r="H193" s="114">
        <v>34</v>
      </c>
      <c r="I193" s="114">
        <v>34</v>
      </c>
      <c r="J193" s="114">
        <v>0</v>
      </c>
      <c r="K193" s="32"/>
      <c r="L193" s="33"/>
      <c r="M193" s="33"/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33"/>
      <c r="V193" s="33"/>
      <c r="W193" s="33"/>
      <c r="X193" s="33"/>
      <c r="Y193" s="33"/>
      <c r="Z193" s="41">
        <f t="shared" si="33"/>
        <v>0</v>
      </c>
    </row>
    <row r="194" spans="1:26" s="4" customFormat="1" x14ac:dyDescent="0.25">
      <c r="A194" s="144" t="s">
        <v>188</v>
      </c>
      <c r="B194" s="27"/>
      <c r="C194" s="27" t="s">
        <v>73</v>
      </c>
      <c r="D194" s="27" t="s">
        <v>21</v>
      </c>
      <c r="E194" s="145">
        <f>8*200</f>
        <v>1600</v>
      </c>
      <c r="F194" s="29"/>
      <c r="G194" s="29"/>
      <c r="H194" s="114"/>
      <c r="I194" s="114"/>
      <c r="J194" s="114">
        <v>100</v>
      </c>
      <c r="K194" s="32">
        <v>100</v>
      </c>
      <c r="L194" s="33">
        <v>100</v>
      </c>
      <c r="M194" s="33">
        <v>100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33"/>
      <c r="V194" s="33"/>
      <c r="W194" s="33"/>
      <c r="X194" s="33"/>
      <c r="Y194" s="33"/>
      <c r="Z194" s="41">
        <f t="shared" si="33"/>
        <v>0</v>
      </c>
    </row>
    <row r="195" spans="1:26" s="4" customFormat="1" x14ac:dyDescent="0.25">
      <c r="A195" s="49" t="s">
        <v>189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50</v>
      </c>
      <c r="M195" s="33">
        <v>50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33"/>
      <c r="V195" s="33"/>
      <c r="W195" s="33"/>
      <c r="X195" s="33"/>
      <c r="Y195" s="33"/>
      <c r="Z195" s="41">
        <f t="shared" si="33"/>
        <v>0</v>
      </c>
    </row>
    <row r="196" spans="1:26" s="4" customFormat="1" x14ac:dyDescent="0.25">
      <c r="A196" s="49" t="s">
        <v>190</v>
      </c>
      <c r="B196" s="27"/>
      <c r="C196" s="27" t="s">
        <v>46</v>
      </c>
      <c r="D196" s="27" t="s">
        <v>21</v>
      </c>
      <c r="E196" s="27">
        <v>400</v>
      </c>
      <c r="F196" s="29">
        <v>200</v>
      </c>
      <c r="G196" s="29">
        <v>200</v>
      </c>
      <c r="H196" s="31">
        <v>200</v>
      </c>
      <c r="I196" s="31">
        <v>200</v>
      </c>
      <c r="J196" s="31"/>
      <c r="K196" s="32"/>
      <c r="L196" s="33">
        <v>100</v>
      </c>
      <c r="M196" s="33">
        <v>100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33"/>
      <c r="V196" s="33"/>
      <c r="W196" s="33"/>
      <c r="X196" s="33"/>
      <c r="Y196" s="33"/>
      <c r="Z196" s="41">
        <f t="shared" si="33"/>
        <v>0</v>
      </c>
    </row>
    <row r="197" spans="1:26" s="4" customFormat="1" x14ac:dyDescent="0.25">
      <c r="A197" s="49" t="s">
        <v>191</v>
      </c>
      <c r="B197" s="27"/>
      <c r="C197" s="27" t="s">
        <v>46</v>
      </c>
      <c r="D197" s="27" t="s">
        <v>21</v>
      </c>
      <c r="E197" s="27">
        <v>2400</v>
      </c>
      <c r="F197" s="29">
        <v>600</v>
      </c>
      <c r="G197" s="29">
        <v>600</v>
      </c>
      <c r="H197" s="31">
        <v>600</v>
      </c>
      <c r="I197" s="31">
        <v>600</v>
      </c>
      <c r="J197" s="31"/>
      <c r="K197" s="32"/>
      <c r="L197" s="33">
        <v>200</v>
      </c>
      <c r="M197" s="33">
        <v>200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33"/>
      <c r="V197" s="33"/>
      <c r="W197" s="33"/>
      <c r="X197" s="33"/>
      <c r="Y197" s="33"/>
      <c r="Z197" s="41">
        <f t="shared" si="33"/>
        <v>0</v>
      </c>
    </row>
    <row r="198" spans="1:26" s="4" customFormat="1" ht="14.25" customHeight="1" x14ac:dyDescent="0.25">
      <c r="A198" s="49" t="s">
        <v>192</v>
      </c>
      <c r="B198" s="27"/>
      <c r="C198" s="27" t="s">
        <v>46</v>
      </c>
      <c r="D198" s="27" t="s">
        <v>21</v>
      </c>
      <c r="E198" s="27">
        <v>1400</v>
      </c>
      <c r="F198" s="29">
        <v>400</v>
      </c>
      <c r="G198" s="29">
        <v>400</v>
      </c>
      <c r="H198" s="31">
        <v>400</v>
      </c>
      <c r="I198" s="31">
        <v>400</v>
      </c>
      <c r="J198" s="31"/>
      <c r="K198" s="32"/>
      <c r="L198" s="33">
        <v>100</v>
      </c>
      <c r="M198" s="33">
        <v>100</v>
      </c>
      <c r="N198" s="184">
        <v>0</v>
      </c>
      <c r="O198" s="33">
        <v>0</v>
      </c>
      <c r="P198" s="33">
        <v>0</v>
      </c>
      <c r="Q198" s="33">
        <v>0</v>
      </c>
      <c r="R198" s="33">
        <v>0</v>
      </c>
      <c r="S198" s="33"/>
      <c r="T198" s="33"/>
      <c r="U198" s="33"/>
      <c r="V198" s="33"/>
      <c r="W198" s="33"/>
      <c r="X198" s="33"/>
      <c r="Y198" s="33"/>
      <c r="Z198" s="41">
        <f t="shared" si="33"/>
        <v>0</v>
      </c>
    </row>
    <row r="199" spans="1:26" x14ac:dyDescent="0.25">
      <c r="A199" s="26" t="s">
        <v>193</v>
      </c>
      <c r="B199" s="27" t="s">
        <v>172</v>
      </c>
      <c r="C199" s="27" t="s">
        <v>142</v>
      </c>
      <c r="D199" s="27" t="s">
        <v>21</v>
      </c>
      <c r="E199" s="27">
        <v>3598</v>
      </c>
      <c r="F199" s="29">
        <v>500</v>
      </c>
      <c r="G199" s="29">
        <v>500</v>
      </c>
      <c r="H199" s="74">
        <v>500</v>
      </c>
      <c r="I199" s="74">
        <v>500</v>
      </c>
      <c r="J199" s="74">
        <v>400</v>
      </c>
      <c r="K199" s="40">
        <v>200</v>
      </c>
      <c r="L199" s="41">
        <v>100</v>
      </c>
      <c r="M199" s="41">
        <v>100</v>
      </c>
      <c r="N199" s="184">
        <v>0</v>
      </c>
      <c r="O199" s="41">
        <v>0</v>
      </c>
      <c r="P199" s="41">
        <v>0</v>
      </c>
      <c r="Q199" s="41">
        <v>0</v>
      </c>
      <c r="R199" s="41">
        <v>0</v>
      </c>
      <c r="S199" s="41"/>
      <c r="T199" s="41"/>
      <c r="U199" s="41"/>
      <c r="V199" s="41"/>
      <c r="W199" s="41"/>
      <c r="X199" s="41"/>
      <c r="Y199" s="41"/>
      <c r="Z199" s="41">
        <f t="shared" si="33"/>
        <v>0</v>
      </c>
    </row>
    <row r="200" spans="1:26" s="100" customFormat="1" x14ac:dyDescent="0.25">
      <c r="A200" s="98" t="s">
        <v>194</v>
      </c>
      <c r="B200" s="147" t="s">
        <v>172</v>
      </c>
      <c r="C200" s="147" t="s">
        <v>142</v>
      </c>
      <c r="D200" s="147" t="s">
        <v>21</v>
      </c>
      <c r="E200" s="94">
        <v>480</v>
      </c>
      <c r="F200" s="29">
        <v>0</v>
      </c>
      <c r="G200" s="29">
        <v>0</v>
      </c>
      <c r="H200" s="39">
        <v>0</v>
      </c>
      <c r="I200" s="136">
        <v>0</v>
      </c>
      <c r="J200" s="136"/>
      <c r="K200" s="97"/>
      <c r="L200" s="135"/>
      <c r="M200" s="135"/>
      <c r="N200" s="184">
        <v>0</v>
      </c>
      <c r="O200" s="135">
        <v>0</v>
      </c>
      <c r="P200" s="135">
        <v>0</v>
      </c>
      <c r="Q200" s="135">
        <v>0</v>
      </c>
      <c r="R200" s="135">
        <v>0</v>
      </c>
      <c r="S200" s="135"/>
      <c r="T200" s="135"/>
      <c r="U200" s="135"/>
      <c r="V200" s="135"/>
      <c r="W200" s="135"/>
      <c r="X200" s="135"/>
      <c r="Y200" s="135"/>
      <c r="Z200" s="41">
        <f t="shared" si="33"/>
        <v>0</v>
      </c>
    </row>
    <row r="201" spans="1:26" s="4" customFormat="1" x14ac:dyDescent="0.25">
      <c r="A201" s="26" t="s">
        <v>195</v>
      </c>
      <c r="B201" s="148"/>
      <c r="C201" s="148" t="s">
        <v>2</v>
      </c>
      <c r="D201" s="148" t="s">
        <v>27</v>
      </c>
      <c r="E201" s="27">
        <v>1280</v>
      </c>
      <c r="F201" s="29">
        <v>0</v>
      </c>
      <c r="G201" s="29">
        <v>0</v>
      </c>
      <c r="H201" s="31">
        <v>0</v>
      </c>
      <c r="I201" s="31">
        <v>130</v>
      </c>
      <c r="J201" s="31">
        <v>200</v>
      </c>
      <c r="K201" s="40">
        <v>150</v>
      </c>
      <c r="L201" s="33">
        <v>117</v>
      </c>
      <c r="M201" s="33">
        <v>117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33"/>
      <c r="V201" s="33"/>
      <c r="W201" s="33"/>
      <c r="X201" s="33"/>
      <c r="Y201" s="33"/>
      <c r="Z201" s="41">
        <f t="shared" si="33"/>
        <v>0</v>
      </c>
    </row>
    <row r="202" spans="1:26" s="4" customFormat="1" x14ac:dyDescent="0.25">
      <c r="A202" s="26" t="s">
        <v>195</v>
      </c>
      <c r="B202" s="148"/>
      <c r="C202" s="148" t="s">
        <v>2</v>
      </c>
      <c r="D202" s="148" t="s">
        <v>21</v>
      </c>
      <c r="E202" s="27">
        <v>27</v>
      </c>
      <c r="F202" s="29">
        <v>0</v>
      </c>
      <c r="G202" s="29">
        <v>0</v>
      </c>
      <c r="H202" s="31">
        <v>0</v>
      </c>
      <c r="I202" s="31">
        <v>27</v>
      </c>
      <c r="J202" s="31"/>
      <c r="K202" s="32">
        <v>27</v>
      </c>
      <c r="L202" s="33">
        <v>27</v>
      </c>
      <c r="M202" s="33">
        <v>27</v>
      </c>
      <c r="N202" s="184">
        <v>0</v>
      </c>
      <c r="O202" s="33">
        <v>0</v>
      </c>
      <c r="P202" s="33">
        <v>0</v>
      </c>
      <c r="Q202" s="33">
        <v>0</v>
      </c>
      <c r="R202" s="33">
        <v>0</v>
      </c>
      <c r="S202" s="33"/>
      <c r="T202" s="33"/>
      <c r="U202" s="33"/>
      <c r="V202" s="33"/>
      <c r="W202" s="33"/>
      <c r="X202" s="33"/>
      <c r="Y202" s="33"/>
      <c r="Z202" s="41">
        <f t="shared" si="33"/>
        <v>0</v>
      </c>
    </row>
    <row r="203" spans="1:26" s="4" customFormat="1" x14ac:dyDescent="0.25">
      <c r="A203" s="43" t="s">
        <v>196</v>
      </c>
      <c r="B203" s="149"/>
      <c r="C203" s="149" t="s">
        <v>0</v>
      </c>
      <c r="D203" s="149" t="s">
        <v>27</v>
      </c>
      <c r="E203" s="44">
        <v>1777</v>
      </c>
      <c r="F203" s="50"/>
      <c r="G203" s="50"/>
      <c r="H203" s="48"/>
      <c r="I203" s="48"/>
      <c r="J203" s="48"/>
      <c r="K203" s="52"/>
      <c r="L203" s="53">
        <v>170</v>
      </c>
      <c r="M203" s="53">
        <v>170</v>
      </c>
      <c r="N203" s="184">
        <v>0</v>
      </c>
      <c r="O203" s="53">
        <v>88</v>
      </c>
      <c r="P203" s="53">
        <v>0</v>
      </c>
      <c r="Q203" s="53">
        <v>0</v>
      </c>
      <c r="R203" s="53">
        <v>0</v>
      </c>
      <c r="S203" s="53"/>
      <c r="T203" s="53"/>
      <c r="U203" s="53"/>
      <c r="V203" s="53">
        <v>6</v>
      </c>
      <c r="W203" s="53"/>
      <c r="X203" s="53"/>
      <c r="Y203" s="53"/>
      <c r="Z203" s="41">
        <f t="shared" si="33"/>
        <v>94</v>
      </c>
    </row>
    <row r="204" spans="1:26" s="4" customFormat="1" x14ac:dyDescent="0.25">
      <c r="A204" s="43" t="s">
        <v>196</v>
      </c>
      <c r="B204" s="149"/>
      <c r="C204" s="149" t="s">
        <v>0</v>
      </c>
      <c r="D204" s="149" t="s">
        <v>21</v>
      </c>
      <c r="E204" s="44">
        <v>889</v>
      </c>
      <c r="F204" s="50"/>
      <c r="G204" s="50"/>
      <c r="H204" s="48"/>
      <c r="I204" s="48"/>
      <c r="J204" s="48"/>
      <c r="K204" s="52"/>
      <c r="L204" s="53">
        <v>50</v>
      </c>
      <c r="M204" s="53">
        <v>50</v>
      </c>
      <c r="N204" s="184">
        <v>0</v>
      </c>
      <c r="O204" s="53">
        <v>46</v>
      </c>
      <c r="P204" s="53">
        <v>0</v>
      </c>
      <c r="Q204" s="53">
        <v>0</v>
      </c>
      <c r="R204" s="53">
        <v>0</v>
      </c>
      <c r="S204" s="53"/>
      <c r="T204" s="53"/>
      <c r="U204" s="53"/>
      <c r="V204" s="53">
        <v>3</v>
      </c>
      <c r="W204" s="53"/>
      <c r="X204" s="53"/>
      <c r="Y204" s="53"/>
      <c r="Z204" s="41">
        <f t="shared" si="33"/>
        <v>49</v>
      </c>
    </row>
    <row r="205" spans="1:26" x14ac:dyDescent="0.25">
      <c r="A205" s="26" t="s">
        <v>197</v>
      </c>
      <c r="B205" s="27"/>
      <c r="C205" s="27" t="s">
        <v>0</v>
      </c>
      <c r="D205" s="27" t="s">
        <v>27</v>
      </c>
      <c r="E205" s="28">
        <v>2520</v>
      </c>
      <c r="F205" s="34">
        <v>645</v>
      </c>
      <c r="G205" s="29">
        <v>500</v>
      </c>
      <c r="H205" s="39">
        <v>750</v>
      </c>
      <c r="I205" s="39">
        <v>500</v>
      </c>
      <c r="J205" s="39">
        <v>600</v>
      </c>
      <c r="K205" s="40">
        <v>432</v>
      </c>
      <c r="L205" s="41">
        <v>732</v>
      </c>
      <c r="M205" s="41">
        <v>732</v>
      </c>
      <c r="N205" s="184">
        <v>0</v>
      </c>
      <c r="O205" s="41">
        <v>148</v>
      </c>
      <c r="P205" s="41">
        <v>22</v>
      </c>
      <c r="Q205" s="41">
        <v>0</v>
      </c>
      <c r="R205" s="41">
        <v>40</v>
      </c>
      <c r="S205" s="41">
        <v>73</v>
      </c>
      <c r="T205" s="41"/>
      <c r="U205" s="41">
        <v>90</v>
      </c>
      <c r="V205" s="41">
        <v>115</v>
      </c>
      <c r="W205" s="41"/>
      <c r="X205" s="41">
        <v>63</v>
      </c>
      <c r="Y205" s="41">
        <v>27</v>
      </c>
      <c r="Z205" s="41">
        <f t="shared" si="33"/>
        <v>578</v>
      </c>
    </row>
    <row r="206" spans="1:26" x14ac:dyDescent="0.25">
      <c r="A206" s="43" t="s">
        <v>198</v>
      </c>
      <c r="B206" s="44"/>
      <c r="C206" s="44" t="s">
        <v>0</v>
      </c>
      <c r="D206" s="44" t="s">
        <v>27</v>
      </c>
      <c r="E206" s="45">
        <f>10*177.721</f>
        <v>1777.21</v>
      </c>
      <c r="F206" s="46"/>
      <c r="G206" s="50"/>
      <c r="H206" s="48"/>
      <c r="I206" s="48">
        <v>0</v>
      </c>
      <c r="J206" s="48">
        <v>89</v>
      </c>
      <c r="K206" s="52">
        <v>89</v>
      </c>
      <c r="L206" s="53">
        <v>150</v>
      </c>
      <c r="M206" s="53">
        <v>150</v>
      </c>
      <c r="N206" s="184">
        <v>0</v>
      </c>
      <c r="O206" s="53">
        <v>0</v>
      </c>
      <c r="P206" s="53">
        <v>0</v>
      </c>
      <c r="Q206" s="53">
        <v>42</v>
      </c>
      <c r="R206" s="53">
        <v>0</v>
      </c>
      <c r="S206" s="53"/>
      <c r="T206" s="53"/>
      <c r="U206" s="53">
        <v>28</v>
      </c>
      <c r="V206" s="53">
        <v>65</v>
      </c>
      <c r="W206" s="53"/>
      <c r="X206" s="53"/>
      <c r="Y206" s="53"/>
      <c r="Z206" s="41">
        <f t="shared" si="33"/>
        <v>135</v>
      </c>
    </row>
    <row r="207" spans="1:26" x14ac:dyDescent="0.25">
      <c r="A207" s="43" t="s">
        <v>235</v>
      </c>
      <c r="B207" s="44"/>
      <c r="C207" s="44" t="s">
        <v>0</v>
      </c>
      <c r="D207" s="44" t="s">
        <v>27</v>
      </c>
      <c r="E207" s="45">
        <v>3554</v>
      </c>
      <c r="F207" s="46"/>
      <c r="G207" s="50"/>
      <c r="H207" s="48"/>
      <c r="I207" s="48"/>
      <c r="J207" s="48"/>
      <c r="K207" s="52"/>
      <c r="L207" s="53"/>
      <c r="M207" s="53"/>
      <c r="N207" s="184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41">
        <f t="shared" si="33"/>
        <v>0</v>
      </c>
    </row>
    <row r="208" spans="1:26" x14ac:dyDescent="0.25">
      <c r="A208" s="26" t="s">
        <v>199</v>
      </c>
      <c r="B208" s="26"/>
      <c r="C208" s="27" t="s">
        <v>0</v>
      </c>
      <c r="D208" s="27" t="s">
        <v>27</v>
      </c>
      <c r="E208" s="28">
        <f>15*177.721</f>
        <v>2665.8150000000001</v>
      </c>
      <c r="F208" s="29">
        <v>0</v>
      </c>
      <c r="G208" s="29">
        <v>36</v>
      </c>
      <c r="H208" s="150">
        <v>200</v>
      </c>
      <c r="I208" s="150">
        <v>200</v>
      </c>
      <c r="J208" s="150">
        <v>500</v>
      </c>
      <c r="K208" s="40">
        <v>300</v>
      </c>
      <c r="L208" s="41">
        <v>401</v>
      </c>
      <c r="M208" s="41">
        <v>401</v>
      </c>
      <c r="N208" s="184">
        <v>40</v>
      </c>
      <c r="O208" s="41">
        <v>60</v>
      </c>
      <c r="P208" s="41">
        <v>0</v>
      </c>
      <c r="Q208" s="41">
        <v>0</v>
      </c>
      <c r="R208" s="41">
        <v>0</v>
      </c>
      <c r="S208" s="41">
        <v>109</v>
      </c>
      <c r="T208" s="41">
        <v>46</v>
      </c>
      <c r="U208" s="41">
        <v>66</v>
      </c>
      <c r="V208" s="41"/>
      <c r="W208" s="41">
        <v>79</v>
      </c>
      <c r="X208" s="41">
        <v>45</v>
      </c>
      <c r="Y208" s="41">
        <v>35</v>
      </c>
      <c r="Z208" s="41">
        <f t="shared" si="33"/>
        <v>480</v>
      </c>
    </row>
    <row r="209" spans="1:26" ht="15.75" thickBot="1" x14ac:dyDescent="0.3">
      <c r="A209" s="59" t="s">
        <v>17</v>
      </c>
      <c r="B209" s="59" t="s">
        <v>17</v>
      </c>
      <c r="C209" s="60" t="s">
        <v>17</v>
      </c>
      <c r="D209" s="60" t="s">
        <v>17</v>
      </c>
      <c r="E209" s="60" t="s">
        <v>17</v>
      </c>
      <c r="F209" s="61" t="s">
        <v>17</v>
      </c>
      <c r="K209" s="24"/>
    </row>
    <row r="210" spans="1:26" ht="16.5" thickBot="1" x14ac:dyDescent="0.3">
      <c r="A210" s="151" t="s">
        <v>200</v>
      </c>
      <c r="B210" s="152"/>
      <c r="C210" s="153"/>
      <c r="D210" s="154"/>
      <c r="E210" s="155">
        <f t="shared" ref="E210:K210" si="34">E186+E146+E131+E104+E93+E69+E43+E32+E8</f>
        <v>546945.00565046608</v>
      </c>
      <c r="F210" s="155">
        <f t="shared" si="34"/>
        <v>55858.138607500005</v>
      </c>
      <c r="G210" s="155">
        <f t="shared" si="34"/>
        <v>62957</v>
      </c>
      <c r="H210" s="155">
        <f t="shared" si="34"/>
        <v>37430</v>
      </c>
      <c r="I210" s="155">
        <f t="shared" si="34"/>
        <v>42858</v>
      </c>
      <c r="J210" s="155">
        <f t="shared" si="34"/>
        <v>38279</v>
      </c>
      <c r="K210" s="155">
        <f t="shared" si="34"/>
        <v>31838</v>
      </c>
      <c r="L210" s="155">
        <f t="shared" ref="L210:Z210" si="35">L186+L146+L131+L104+L93+L69+L43+L32+L8</f>
        <v>33264</v>
      </c>
      <c r="M210" s="155">
        <f t="shared" si="35"/>
        <v>34980</v>
      </c>
      <c r="N210" s="189">
        <f t="shared" si="35"/>
        <v>767</v>
      </c>
      <c r="O210" s="155">
        <f t="shared" si="35"/>
        <v>1390</v>
      </c>
      <c r="P210" s="155">
        <f t="shared" si="35"/>
        <v>1482</v>
      </c>
      <c r="Q210" s="155">
        <f t="shared" si="35"/>
        <v>926</v>
      </c>
      <c r="R210" s="155">
        <f t="shared" si="35"/>
        <v>1121</v>
      </c>
      <c r="S210" s="155">
        <f t="shared" si="35"/>
        <v>1202</v>
      </c>
      <c r="T210" s="155">
        <f t="shared" si="35"/>
        <v>2712</v>
      </c>
      <c r="U210" s="155">
        <f t="shared" si="35"/>
        <v>2543</v>
      </c>
      <c r="V210" s="155">
        <f t="shared" si="35"/>
        <v>3085</v>
      </c>
      <c r="W210" s="155">
        <f t="shared" si="35"/>
        <v>1443</v>
      </c>
      <c r="X210" s="155">
        <f t="shared" si="35"/>
        <v>1187</v>
      </c>
      <c r="Y210" s="155">
        <f t="shared" si="35"/>
        <v>5975</v>
      </c>
      <c r="Z210" s="155">
        <f t="shared" si="35"/>
        <v>23833</v>
      </c>
    </row>
    <row r="211" spans="1:26" x14ac:dyDescent="0.25">
      <c r="C211" s="1"/>
      <c r="D211" s="1"/>
      <c r="E211" s="1"/>
      <c r="F211" s="2"/>
      <c r="G211" s="2"/>
      <c r="H211" s="3"/>
      <c r="K211" s="24"/>
    </row>
    <row r="212" spans="1:26" x14ac:dyDescent="0.25">
      <c r="C212" s="1"/>
      <c r="D212" s="1"/>
      <c r="E212" s="1"/>
      <c r="F212" s="2"/>
      <c r="G212" s="2"/>
      <c r="H212" s="3"/>
      <c r="K212" s="24"/>
      <c r="N212" s="1"/>
    </row>
    <row r="213" spans="1:26" x14ac:dyDescent="0.25">
      <c r="C213" s="1"/>
      <c r="D213" s="1"/>
      <c r="E213" s="1"/>
      <c r="F213" s="2"/>
      <c r="G213" s="2"/>
      <c r="H213" s="3"/>
      <c r="K213" s="24"/>
      <c r="N213" s="1"/>
    </row>
    <row r="214" spans="1:26" x14ac:dyDescent="0.25">
      <c r="C214" s="1"/>
      <c r="D214" s="1"/>
      <c r="E214" s="1"/>
      <c r="F214" s="2"/>
      <c r="G214" s="2"/>
      <c r="H214" s="3"/>
      <c r="K214" s="212"/>
      <c r="T214" s="196"/>
      <c r="U214" s="196"/>
      <c r="V214" s="196"/>
      <c r="W214" s="196"/>
      <c r="X214" s="221"/>
      <c r="Y214" s="221"/>
    </row>
    <row r="215" spans="1:26" x14ac:dyDescent="0.25">
      <c r="C215" s="1"/>
      <c r="D215" s="1"/>
      <c r="E215" s="1"/>
      <c r="F215" s="2"/>
      <c r="G215" s="2"/>
      <c r="H215" s="3"/>
      <c r="K215" s="24"/>
      <c r="M215" s="215"/>
      <c r="X215" s="212"/>
      <c r="Y215" s="212"/>
    </row>
    <row r="216" spans="1:26" x14ac:dyDescent="0.25">
      <c r="C216" s="1"/>
      <c r="D216" s="1"/>
      <c r="E216" s="1"/>
      <c r="F216" s="2"/>
      <c r="G216" s="2"/>
      <c r="H216" s="3"/>
      <c r="K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6" x14ac:dyDescent="0.25">
      <c r="C217" s="1"/>
      <c r="D217" s="1"/>
      <c r="E217" s="1"/>
      <c r="F217" s="2"/>
      <c r="G217" s="2"/>
      <c r="H217" s="3"/>
      <c r="K217" s="24"/>
      <c r="U217" s="24"/>
      <c r="V217" s="24"/>
      <c r="W217" s="24"/>
      <c r="X217" s="24"/>
      <c r="Y217" s="24"/>
    </row>
    <row r="218" spans="1:26" x14ac:dyDescent="0.25">
      <c r="C218" s="1"/>
      <c r="D218" s="1"/>
      <c r="E218" s="1"/>
      <c r="F218" s="2"/>
      <c r="G218" s="2"/>
      <c r="H218" s="3"/>
      <c r="K218" s="24"/>
    </row>
    <row r="219" spans="1:26" x14ac:dyDescent="0.25">
      <c r="C219" s="1"/>
      <c r="D219" s="1"/>
      <c r="E219" s="1"/>
      <c r="F219" s="2"/>
      <c r="G219" s="2"/>
      <c r="H219" s="3"/>
      <c r="K219" s="24"/>
      <c r="U219" s="24"/>
    </row>
    <row r="220" spans="1:26" x14ac:dyDescent="0.25">
      <c r="C220" s="1"/>
      <c r="D220" s="1"/>
      <c r="E220" s="1"/>
      <c r="F220" s="2"/>
      <c r="G220" s="2"/>
      <c r="H220" s="3"/>
      <c r="K220" s="24"/>
    </row>
    <row r="221" spans="1:26" x14ac:dyDescent="0.25">
      <c r="C221" s="1"/>
      <c r="D221" s="1"/>
      <c r="E221" s="1"/>
      <c r="F221" s="2"/>
      <c r="G221" s="2"/>
      <c r="H221" s="3"/>
      <c r="K221" s="24"/>
    </row>
    <row r="222" spans="1:26" x14ac:dyDescent="0.25">
      <c r="C222" s="1"/>
      <c r="D222" s="1"/>
      <c r="E222" s="1"/>
      <c r="F222" s="2"/>
      <c r="G222" s="2"/>
      <c r="H222" s="3"/>
      <c r="K222" s="24"/>
    </row>
    <row r="223" spans="1:26" x14ac:dyDescent="0.25">
      <c r="C223" s="1"/>
      <c r="D223" s="1"/>
      <c r="E223" s="1"/>
      <c r="F223" s="2"/>
      <c r="G223" s="2"/>
      <c r="H223" s="3"/>
      <c r="K223" s="24"/>
    </row>
    <row r="224" spans="1:26" x14ac:dyDescent="0.25">
      <c r="C224" s="1"/>
      <c r="D224" s="1"/>
      <c r="E224" s="1"/>
      <c r="F224" s="2"/>
      <c r="G224" s="2"/>
      <c r="H224" s="3"/>
      <c r="K224" s="24"/>
    </row>
    <row r="225" spans="5:11" s="1" customFormat="1" x14ac:dyDescent="0.25">
      <c r="F225" s="2"/>
      <c r="G225" s="2"/>
      <c r="H225" s="3"/>
      <c r="I225" s="6"/>
      <c r="J225" s="6"/>
      <c r="K225" s="24"/>
    </row>
    <row r="226" spans="5:11" s="1" customFormat="1" x14ac:dyDescent="0.25">
      <c r="F226" s="2"/>
      <c r="G226" s="2"/>
      <c r="H226" s="3"/>
      <c r="I226" s="6"/>
      <c r="J226" s="6"/>
      <c r="K226" s="24"/>
    </row>
    <row r="227" spans="5:11" s="1" customFormat="1" x14ac:dyDescent="0.25">
      <c r="F227" s="2"/>
      <c r="G227" s="2"/>
      <c r="H227" s="3"/>
      <c r="I227" s="6"/>
      <c r="J227" s="6"/>
      <c r="K227" s="24"/>
    </row>
    <row r="228" spans="5:11" s="1" customFormat="1" x14ac:dyDescent="0.25">
      <c r="F228" s="2"/>
      <c r="G228" s="2"/>
      <c r="H228" s="3"/>
      <c r="I228" s="6"/>
      <c r="J228" s="6"/>
      <c r="K228" s="24"/>
    </row>
    <row r="229" spans="5:11" s="1" customFormat="1" x14ac:dyDescent="0.25">
      <c r="F229" s="2"/>
      <c r="G229" s="2"/>
      <c r="H229" s="3"/>
      <c r="I229" s="6"/>
      <c r="J229" s="6"/>
      <c r="K229" s="24"/>
    </row>
    <row r="230" spans="5:11" s="1" customFormat="1" x14ac:dyDescent="0.25">
      <c r="F230" s="2"/>
      <c r="G230" s="2"/>
      <c r="H230" s="3"/>
      <c r="I230" s="6"/>
      <c r="J230" s="6"/>
      <c r="K230" s="24"/>
    </row>
    <row r="231" spans="5:11" s="1" customFormat="1" x14ac:dyDescent="0.25">
      <c r="F231" s="2"/>
      <c r="G231" s="2"/>
      <c r="H231" s="3"/>
      <c r="I231" s="6"/>
      <c r="J231" s="6"/>
      <c r="K231" s="24"/>
    </row>
    <row r="232" spans="5:11" s="1" customFormat="1" x14ac:dyDescent="0.25">
      <c r="E232" s="2"/>
      <c r="F232" s="2"/>
      <c r="G232" s="2"/>
      <c r="H232" s="3"/>
      <c r="I232" s="6"/>
      <c r="J232" s="6"/>
      <c r="K232" s="24"/>
    </row>
    <row r="233" spans="5:11" s="1" customFormat="1" x14ac:dyDescent="0.25">
      <c r="E233" s="2"/>
      <c r="F233" s="2"/>
      <c r="G233" s="2"/>
      <c r="H233" s="3"/>
      <c r="I233" s="6"/>
      <c r="J233" s="6"/>
      <c r="K233" s="24"/>
    </row>
    <row r="234" spans="5:11" s="1" customFormat="1" x14ac:dyDescent="0.25">
      <c r="E234" s="2"/>
      <c r="F234" s="2"/>
      <c r="G234" s="2"/>
      <c r="H234" s="3"/>
      <c r="I234" s="6"/>
      <c r="J234" s="6"/>
      <c r="K234" s="24"/>
    </row>
    <row r="235" spans="5:11" s="1" customFormat="1" x14ac:dyDescent="0.25">
      <c r="E235" s="2"/>
      <c r="F235" s="2"/>
      <c r="G235" s="2"/>
      <c r="H235" s="3"/>
      <c r="I235" s="6"/>
      <c r="J235" s="6"/>
      <c r="K235" s="24"/>
    </row>
    <row r="236" spans="5:11" s="1" customFormat="1" x14ac:dyDescent="0.25">
      <c r="E236" s="2"/>
      <c r="F236" s="2"/>
      <c r="G236" s="2"/>
      <c r="H236" s="3"/>
      <c r="I236" s="6"/>
      <c r="J236" s="6"/>
      <c r="K236" s="24"/>
    </row>
    <row r="237" spans="5:11" s="1" customFormat="1" x14ac:dyDescent="0.25">
      <c r="E237" s="2"/>
      <c r="F237" s="2"/>
      <c r="G237" s="2"/>
      <c r="H237" s="3"/>
      <c r="I237" s="6"/>
      <c r="J237" s="6"/>
      <c r="K237" s="24"/>
    </row>
    <row r="238" spans="5:11" s="1" customFormat="1" x14ac:dyDescent="0.25">
      <c r="E238" s="2"/>
      <c r="F238" s="2"/>
      <c r="G238" s="2"/>
      <c r="H238" s="3"/>
      <c r="I238" s="6"/>
      <c r="J238" s="6"/>
      <c r="K238" s="24"/>
    </row>
    <row r="239" spans="5:11" s="1" customFormat="1" x14ac:dyDescent="0.25">
      <c r="E239" s="2"/>
      <c r="F239" s="2"/>
      <c r="G239" s="2"/>
      <c r="H239" s="3"/>
      <c r="I239" s="6"/>
      <c r="J239" s="6"/>
      <c r="K239" s="24"/>
    </row>
    <row r="240" spans="5:11" s="1" customFormat="1" x14ac:dyDescent="0.25">
      <c r="E240" s="2"/>
      <c r="F240" s="2"/>
      <c r="G240" s="2"/>
      <c r="H240" s="3"/>
      <c r="I240" s="6"/>
      <c r="J240" s="6"/>
      <c r="K240" s="24"/>
    </row>
    <row r="241" spans="5:11" s="1" customFormat="1" x14ac:dyDescent="0.25">
      <c r="E241" s="2"/>
      <c r="F241" s="2"/>
      <c r="G241" s="2"/>
      <c r="H241" s="3"/>
      <c r="I241" s="6"/>
      <c r="J241" s="6"/>
      <c r="K241" s="24"/>
    </row>
    <row r="242" spans="5:11" s="1" customFormat="1" x14ac:dyDescent="0.25">
      <c r="E242" s="2"/>
      <c r="F242" s="2"/>
      <c r="G242" s="2"/>
      <c r="H242" s="3"/>
      <c r="I242" s="6"/>
      <c r="J242" s="6"/>
      <c r="K242" s="24"/>
    </row>
    <row r="243" spans="5:11" s="1" customFormat="1" x14ac:dyDescent="0.25">
      <c r="E243" s="2"/>
      <c r="F243" s="2"/>
      <c r="G243" s="2"/>
      <c r="H243" s="3"/>
      <c r="I243" s="6"/>
      <c r="J243" s="6"/>
      <c r="K243" s="24"/>
    </row>
    <row r="244" spans="5:11" s="1" customFormat="1" x14ac:dyDescent="0.25">
      <c r="E244" s="2"/>
      <c r="F244" s="2"/>
      <c r="G244" s="2"/>
      <c r="H244" s="3"/>
      <c r="I244" s="6"/>
      <c r="J244" s="6"/>
      <c r="K244" s="24"/>
    </row>
    <row r="245" spans="5:11" s="1" customFormat="1" x14ac:dyDescent="0.25">
      <c r="E245" s="2"/>
      <c r="F245" s="2"/>
      <c r="G245" s="2"/>
      <c r="H245" s="3"/>
      <c r="I245" s="6"/>
      <c r="J245" s="6"/>
      <c r="K245" s="24"/>
    </row>
    <row r="246" spans="5:11" s="1" customFormat="1" x14ac:dyDescent="0.25">
      <c r="E246" s="2"/>
      <c r="F246" s="4"/>
      <c r="G246" s="5"/>
      <c r="H246" s="6"/>
      <c r="I246" s="6"/>
      <c r="J246" s="6"/>
      <c r="K246" s="24"/>
    </row>
    <row r="247" spans="5:11" s="1" customFormat="1" x14ac:dyDescent="0.25">
      <c r="E247" s="2"/>
      <c r="F247" s="4"/>
      <c r="G247" s="5"/>
      <c r="H247" s="6"/>
      <c r="I247" s="6"/>
      <c r="J247" s="6"/>
      <c r="K247" s="24"/>
    </row>
    <row r="248" spans="5:11" s="1" customFormat="1" x14ac:dyDescent="0.25">
      <c r="E248" s="2"/>
      <c r="F248" s="4"/>
      <c r="H248" s="6"/>
      <c r="I248" s="6"/>
      <c r="J248" s="6"/>
      <c r="K248" s="24"/>
    </row>
    <row r="249" spans="5:11" s="1" customFormat="1" x14ac:dyDescent="0.25">
      <c r="E249" s="2"/>
      <c r="F249" s="4"/>
      <c r="H249" s="6"/>
      <c r="I249" s="6"/>
      <c r="J249" s="6"/>
      <c r="K249" s="24"/>
    </row>
    <row r="250" spans="5:11" s="1" customFormat="1" x14ac:dyDescent="0.25">
      <c r="E250" s="2"/>
      <c r="F250" s="4"/>
      <c r="H250" s="6"/>
      <c r="I250" s="6"/>
      <c r="J250" s="6"/>
      <c r="K250" s="24"/>
    </row>
    <row r="251" spans="5:11" s="1" customFormat="1" x14ac:dyDescent="0.25">
      <c r="E251" s="2"/>
      <c r="F251" s="4"/>
      <c r="H251" s="6"/>
      <c r="I251" s="6"/>
      <c r="J251" s="6"/>
      <c r="K251" s="24"/>
    </row>
    <row r="252" spans="5:11" s="1" customFormat="1" x14ac:dyDescent="0.25">
      <c r="E252" s="2"/>
      <c r="F252" s="4"/>
      <c r="H252" s="6"/>
      <c r="I252" s="6"/>
      <c r="J252" s="6"/>
      <c r="K252" s="24"/>
    </row>
    <row r="253" spans="5:11" s="1" customFormat="1" x14ac:dyDescent="0.25">
      <c r="E253" s="2"/>
      <c r="F253" s="4"/>
      <c r="H253" s="6"/>
      <c r="I253" s="6"/>
      <c r="J253" s="6"/>
      <c r="K253" s="24"/>
    </row>
    <row r="254" spans="5:11" s="1" customFormat="1" x14ac:dyDescent="0.25">
      <c r="E254" s="2"/>
      <c r="F254" s="4"/>
      <c r="H254" s="6"/>
      <c r="I254" s="6"/>
      <c r="J254" s="6"/>
      <c r="K254" s="24"/>
    </row>
    <row r="255" spans="5:11" s="1" customFormat="1" x14ac:dyDescent="0.25">
      <c r="E255" s="2"/>
      <c r="F255" s="4"/>
      <c r="H255" s="6"/>
      <c r="I255" s="6"/>
      <c r="J255" s="6"/>
      <c r="K255" s="24"/>
    </row>
    <row r="256" spans="5:11" s="1" customFormat="1" x14ac:dyDescent="0.25">
      <c r="E256" s="2"/>
      <c r="F256" s="4"/>
      <c r="H256" s="6"/>
      <c r="I256" s="6"/>
      <c r="J256" s="6"/>
      <c r="K256" s="24"/>
    </row>
    <row r="257" spans="5:11" s="1" customFormat="1" x14ac:dyDescent="0.25">
      <c r="E257" s="2"/>
      <c r="F257" s="4"/>
      <c r="H257" s="6"/>
      <c r="I257" s="6"/>
      <c r="J257" s="6"/>
      <c r="K257" s="24"/>
    </row>
    <row r="258" spans="5:11" s="1" customFormat="1" x14ac:dyDescent="0.25">
      <c r="E258" s="2"/>
      <c r="F258" s="4"/>
      <c r="H258" s="6"/>
      <c r="I258" s="6"/>
      <c r="J258" s="6"/>
      <c r="K258" s="24"/>
    </row>
    <row r="259" spans="5:11" s="1" customFormat="1" x14ac:dyDescent="0.25">
      <c r="E259" s="2"/>
      <c r="F259" s="4"/>
      <c r="H259" s="6"/>
      <c r="I259" s="6"/>
      <c r="J259" s="6"/>
      <c r="K259" s="24"/>
    </row>
    <row r="260" spans="5:11" s="1" customFormat="1" x14ac:dyDescent="0.25">
      <c r="E260" s="2"/>
      <c r="F260" s="4"/>
      <c r="H260" s="6"/>
      <c r="I260" s="6"/>
      <c r="J260" s="6"/>
      <c r="K260" s="24"/>
    </row>
    <row r="261" spans="5:11" s="1" customFormat="1" x14ac:dyDescent="0.25">
      <c r="E261" s="2"/>
      <c r="F261" s="4"/>
      <c r="H261" s="6"/>
      <c r="I261" s="6"/>
      <c r="J261" s="6"/>
      <c r="K261" s="24"/>
    </row>
    <row r="262" spans="5:11" s="1" customFormat="1" x14ac:dyDescent="0.25">
      <c r="E262" s="2"/>
      <c r="F262" s="4"/>
      <c r="H262" s="6"/>
      <c r="I262" s="6"/>
      <c r="J262" s="6"/>
      <c r="K262" s="24"/>
    </row>
    <row r="263" spans="5:11" s="1" customFormat="1" x14ac:dyDescent="0.25">
      <c r="E263" s="2"/>
      <c r="F263" s="4"/>
      <c r="H263" s="6"/>
      <c r="I263" s="6"/>
      <c r="J263" s="6"/>
      <c r="K263" s="24"/>
    </row>
    <row r="264" spans="5:11" s="1" customFormat="1" x14ac:dyDescent="0.25">
      <c r="E264" s="2"/>
      <c r="F264" s="4"/>
      <c r="H264" s="6"/>
      <c r="I264" s="6"/>
      <c r="J264" s="6"/>
      <c r="K264" s="24"/>
    </row>
    <row r="265" spans="5:11" s="1" customFormat="1" x14ac:dyDescent="0.25">
      <c r="E265" s="2"/>
      <c r="F265" s="4"/>
      <c r="H265" s="6"/>
      <c r="I265" s="6"/>
      <c r="J265" s="6"/>
      <c r="K265" s="24"/>
    </row>
    <row r="266" spans="5:11" s="1" customFormat="1" x14ac:dyDescent="0.25">
      <c r="E266" s="2"/>
      <c r="F266" s="4"/>
      <c r="H266" s="6"/>
      <c r="I266" s="6"/>
      <c r="J266" s="6"/>
      <c r="K266" s="24"/>
    </row>
    <row r="267" spans="5:11" s="1" customFormat="1" x14ac:dyDescent="0.25">
      <c r="E267" s="2"/>
      <c r="F267" s="4"/>
    </row>
    <row r="268" spans="5:11" s="1" customFormat="1" x14ac:dyDescent="0.25">
      <c r="E268" s="2"/>
      <c r="F268" s="4"/>
    </row>
    <row r="269" spans="5:11" s="1" customFormat="1" x14ac:dyDescent="0.25">
      <c r="E269" s="2"/>
      <c r="F269" s="4"/>
    </row>
    <row r="270" spans="5:11" s="1" customFormat="1" x14ac:dyDescent="0.25">
      <c r="E270" s="2"/>
      <c r="F270" s="4"/>
    </row>
    <row r="271" spans="5:11" s="1" customFormat="1" x14ac:dyDescent="0.25">
      <c r="E271" s="2"/>
      <c r="F271" s="4"/>
    </row>
    <row r="272" spans="5:11" s="1" customFormat="1" x14ac:dyDescent="0.25">
      <c r="E272" s="2"/>
      <c r="F272" s="4"/>
    </row>
    <row r="273" spans="3:14" x14ac:dyDescent="0.25">
      <c r="C273" s="1"/>
      <c r="D273" s="1"/>
      <c r="G273" s="1"/>
      <c r="H273" s="1"/>
      <c r="I273" s="1"/>
      <c r="J273" s="1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  <row r="904" spans="3:14" s="6" customFormat="1" x14ac:dyDescent="0.25">
      <c r="C904" s="1"/>
      <c r="D904" s="1"/>
      <c r="E904" s="2"/>
      <c r="F904" s="4"/>
      <c r="G904" s="1"/>
      <c r="N904" s="190"/>
    </row>
  </sheetData>
  <autoFilter ref="A9:N210" xr:uid="{00000000-0009-0000-0000-00000C000000}"/>
  <mergeCells count="2">
    <mergeCell ref="A2:N2"/>
    <mergeCell ref="A3:N3"/>
  </mergeCells>
  <pageMargins left="0.11811023622047245" right="0.11811023622047245" top="0.35433070866141736" bottom="0.35433070866141736" header="0.31496062992125984" footer="0.31496062992125984"/>
  <pageSetup scale="3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26"/>
  <sheetViews>
    <sheetView workbookViewId="0">
      <selection activeCell="F21" sqref="F21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218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v>34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v>34</v>
      </c>
    </row>
    <row r="20" spans="1:2" ht="15.75" x14ac:dyDescent="0.25">
      <c r="A20" s="174" t="s">
        <v>216</v>
      </c>
      <c r="B20" s="169">
        <v>233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v>500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767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26"/>
  <sheetViews>
    <sheetView workbookViewId="0">
      <selection activeCell="D16" sqref="D16:D17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221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</f>
        <v>118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</f>
        <v>118</v>
      </c>
    </row>
    <row r="20" spans="1:2" ht="15.75" x14ac:dyDescent="0.25">
      <c r="A20" s="174" t="s">
        <v>216</v>
      </c>
      <c r="B20" s="169">
        <f>233+864</f>
        <v>1097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</f>
        <v>942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2157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26"/>
  <sheetViews>
    <sheetView workbookViewId="0">
      <selection activeCell="J26" sqref="J26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224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</f>
        <v>245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</f>
        <v>245</v>
      </c>
    </row>
    <row r="20" spans="1:2" ht="15.75" x14ac:dyDescent="0.25">
      <c r="A20" s="174" t="s">
        <v>216</v>
      </c>
      <c r="B20" s="169">
        <f>233+864+773</f>
        <v>1870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</f>
        <v>1524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3639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26"/>
  <sheetViews>
    <sheetView workbookViewId="0">
      <selection activeCell="B19" sqref="B19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225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</f>
        <v>598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</f>
        <v>598</v>
      </c>
    </row>
    <row r="20" spans="1:2" ht="15.75" x14ac:dyDescent="0.25">
      <c r="A20" s="174" t="s">
        <v>216</v>
      </c>
      <c r="B20" s="169">
        <f>233+864+773+97</f>
        <v>1967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</f>
        <v>2000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4565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26"/>
  <sheetViews>
    <sheetView topLeftCell="A2" workbookViewId="0">
      <selection activeCell="B14" sqref="B14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226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</f>
        <v>616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</f>
        <v>616</v>
      </c>
    </row>
    <row r="20" spans="1:2" ht="15.75" x14ac:dyDescent="0.25">
      <c r="A20" s="174" t="s">
        <v>216</v>
      </c>
      <c r="B20" s="169">
        <f>233+864+773+97+379</f>
        <v>2346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</f>
        <v>2724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5686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26"/>
  <sheetViews>
    <sheetView topLeftCell="A2" workbookViewId="0">
      <selection activeCell="B23" sqref="B23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223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</f>
        <v>824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</f>
        <v>824</v>
      </c>
    </row>
    <row r="20" spans="1:2" ht="15.75" x14ac:dyDescent="0.25">
      <c r="A20" s="174" t="s">
        <v>216</v>
      </c>
      <c r="B20" s="169">
        <f>233+864+773+97+379+994</f>
        <v>3340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</f>
        <v>2724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6888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26"/>
  <sheetViews>
    <sheetView topLeftCell="A2" workbookViewId="0">
      <selection activeCell="B23" sqref="B23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229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</f>
        <v>1472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34+84+127+353+18+208+648</f>
        <v>1472</v>
      </c>
    </row>
    <row r="20" spans="1:2" ht="15.75" x14ac:dyDescent="0.25">
      <c r="A20" s="174" t="s">
        <v>216</v>
      </c>
      <c r="B20" s="169">
        <f>233+864+773+97+379+994+1768</f>
        <v>5108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500+442+582+476+724+296</f>
        <v>3020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9600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BP894"/>
  <sheetViews>
    <sheetView topLeftCell="A169" workbookViewId="0">
      <selection activeCell="N196" sqref="N196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80" customWidth="1"/>
    <col min="14" max="14" width="15.5703125" style="1" customWidth="1"/>
    <col min="15" max="15" width="15.7109375" style="1" customWidth="1"/>
    <col min="16" max="16384" width="11.5703125" style="1"/>
  </cols>
  <sheetData>
    <row r="2" spans="1:15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5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5" ht="15.75" thickBot="1" x14ac:dyDescent="0.3">
      <c r="F4" s="7"/>
    </row>
    <row r="5" spans="1:15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81"/>
      <c r="N5" s="11"/>
      <c r="O5" s="11"/>
    </row>
    <row r="6" spans="1:15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82">
        <v>44927</v>
      </c>
      <c r="N6" s="156">
        <v>44958</v>
      </c>
      <c r="O6" s="156" t="s">
        <v>220</v>
      </c>
    </row>
    <row r="7" spans="1:15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5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183">
        <f>SUM(M10:M29)</f>
        <v>32</v>
      </c>
      <c r="N8" s="21">
        <f>SUM(N10:N29)</f>
        <v>148</v>
      </c>
      <c r="O8" s="21">
        <f>SUM(O10:O29)</f>
        <v>180</v>
      </c>
    </row>
    <row r="9" spans="1:15" x14ac:dyDescent="0.25">
      <c r="A9" s="22"/>
      <c r="B9" s="22"/>
      <c r="C9" s="22"/>
      <c r="D9" s="22"/>
      <c r="E9" s="22"/>
      <c r="F9" s="23"/>
      <c r="K9" s="24"/>
    </row>
    <row r="10" spans="1:15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84">
        <v>0</v>
      </c>
      <c r="N10" s="33">
        <v>0</v>
      </c>
      <c r="O10" s="33">
        <f>SUM(M10:N10)</f>
        <v>0</v>
      </c>
    </row>
    <row r="11" spans="1:15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84">
        <v>0</v>
      </c>
      <c r="N11" s="33">
        <v>0</v>
      </c>
      <c r="O11" s="33">
        <f t="shared" ref="O11:O28" si="1">SUM(M11:N11)</f>
        <v>0</v>
      </c>
    </row>
    <row r="12" spans="1:15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84">
        <v>0</v>
      </c>
      <c r="N12" s="33">
        <v>0</v>
      </c>
      <c r="O12" s="33">
        <f t="shared" si="1"/>
        <v>0</v>
      </c>
    </row>
    <row r="13" spans="1:15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84">
        <v>0</v>
      </c>
      <c r="N13" s="33">
        <v>0</v>
      </c>
      <c r="O13" s="33">
        <f t="shared" si="1"/>
        <v>0</v>
      </c>
    </row>
    <row r="14" spans="1:15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84">
        <v>0</v>
      </c>
      <c r="N14" s="41">
        <v>0</v>
      </c>
      <c r="O14" s="33">
        <f t="shared" si="1"/>
        <v>0</v>
      </c>
    </row>
    <row r="15" spans="1:15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84">
        <v>0</v>
      </c>
      <c r="N15" s="41">
        <v>0</v>
      </c>
      <c r="O15" s="33">
        <f t="shared" si="1"/>
        <v>0</v>
      </c>
    </row>
    <row r="16" spans="1:15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84">
        <v>0</v>
      </c>
      <c r="N16" s="41">
        <v>0</v>
      </c>
      <c r="O16" s="33">
        <f t="shared" si="1"/>
        <v>0</v>
      </c>
    </row>
    <row r="17" spans="1:15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84">
        <v>0</v>
      </c>
      <c r="N17" s="41">
        <v>0</v>
      </c>
      <c r="O17" s="33">
        <f t="shared" si="1"/>
        <v>0</v>
      </c>
    </row>
    <row r="18" spans="1:15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84">
        <v>0</v>
      </c>
      <c r="N18" s="33">
        <v>0</v>
      </c>
      <c r="O18" s="33">
        <f t="shared" si="1"/>
        <v>0</v>
      </c>
    </row>
    <row r="19" spans="1:15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84">
        <v>0</v>
      </c>
      <c r="N19" s="41">
        <v>70</v>
      </c>
      <c r="O19" s="33">
        <f t="shared" si="1"/>
        <v>70</v>
      </c>
    </row>
    <row r="20" spans="1:15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84">
        <v>0</v>
      </c>
      <c r="N20" s="41">
        <v>0</v>
      </c>
      <c r="O20" s="33">
        <f t="shared" si="1"/>
        <v>0</v>
      </c>
    </row>
    <row r="21" spans="1:15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84">
        <v>0</v>
      </c>
      <c r="N21" s="41">
        <v>0</v>
      </c>
      <c r="O21" s="33">
        <f t="shared" si="1"/>
        <v>0</v>
      </c>
    </row>
    <row r="22" spans="1:15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84">
        <v>8</v>
      </c>
      <c r="N22" s="41">
        <v>42</v>
      </c>
      <c r="O22" s="33">
        <f t="shared" si="1"/>
        <v>50</v>
      </c>
    </row>
    <row r="23" spans="1:15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84">
        <v>3</v>
      </c>
      <c r="N23" s="41">
        <v>31</v>
      </c>
      <c r="O23" s="33">
        <f t="shared" si="1"/>
        <v>34</v>
      </c>
    </row>
    <row r="24" spans="1:15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84">
        <v>0</v>
      </c>
      <c r="N24" s="41">
        <v>0</v>
      </c>
      <c r="O24" s="33">
        <f t="shared" si="1"/>
        <v>0</v>
      </c>
    </row>
    <row r="25" spans="1:15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84">
        <v>0</v>
      </c>
      <c r="N25" s="53">
        <v>0</v>
      </c>
      <c r="O25" s="33">
        <f t="shared" si="1"/>
        <v>0</v>
      </c>
    </row>
    <row r="26" spans="1:15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184">
        <v>0</v>
      </c>
      <c r="N26" s="53">
        <v>0</v>
      </c>
      <c r="O26" s="33">
        <f t="shared" si="1"/>
        <v>0</v>
      </c>
    </row>
    <row r="27" spans="1:15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184">
        <v>21</v>
      </c>
      <c r="N27" s="41">
        <v>5</v>
      </c>
      <c r="O27" s="33">
        <f t="shared" si="1"/>
        <v>26</v>
      </c>
    </row>
    <row r="28" spans="1:15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184">
        <v>0</v>
      </c>
      <c r="N28" s="41">
        <v>0</v>
      </c>
      <c r="O28" s="33">
        <f t="shared" si="1"/>
        <v>0</v>
      </c>
    </row>
    <row r="29" spans="1:15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184">
        <v>0</v>
      </c>
      <c r="N29" s="33">
        <v>0</v>
      </c>
      <c r="O29" s="33"/>
    </row>
    <row r="30" spans="1:15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5" ht="15.75" thickBot="1" x14ac:dyDescent="0.3">
      <c r="A31" s="62" t="s">
        <v>47</v>
      </c>
      <c r="B31" s="63"/>
      <c r="C31" s="63"/>
      <c r="D31" s="64"/>
      <c r="E31" s="21">
        <f t="shared" ref="E31:L31" si="2">SUM(E33:E40)</f>
        <v>2795.1389799999997</v>
      </c>
      <c r="F31" s="21">
        <f t="shared" si="2"/>
        <v>353</v>
      </c>
      <c r="G31" s="21">
        <f t="shared" si="2"/>
        <v>353</v>
      </c>
      <c r="H31" s="21">
        <f t="shared" si="2"/>
        <v>566</v>
      </c>
      <c r="I31" s="21">
        <f t="shared" si="2"/>
        <v>566</v>
      </c>
      <c r="J31" s="21">
        <f t="shared" si="2"/>
        <v>461</v>
      </c>
      <c r="K31" s="21">
        <f t="shared" si="2"/>
        <v>461</v>
      </c>
      <c r="L31" s="21">
        <f t="shared" si="2"/>
        <v>481</v>
      </c>
      <c r="M31" s="183">
        <f>SUM(M33:M40)</f>
        <v>0</v>
      </c>
      <c r="N31" s="21">
        <f>SUM(N33:N40)</f>
        <v>0</v>
      </c>
      <c r="O31" s="21">
        <f>SUM(O33:O40)</f>
        <v>0</v>
      </c>
    </row>
    <row r="32" spans="1:15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5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185">
        <v>0</v>
      </c>
      <c r="N33" s="32">
        <v>0</v>
      </c>
      <c r="O33" s="32">
        <f>SUM(M33:N33)</f>
        <v>0</v>
      </c>
    </row>
    <row r="34" spans="1:15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185">
        <v>0</v>
      </c>
      <c r="N34" s="32">
        <v>0</v>
      </c>
      <c r="O34" s="32">
        <f t="shared" ref="O34:O40" si="3">SUM(M34:N34)</f>
        <v>0</v>
      </c>
    </row>
    <row r="35" spans="1:15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185">
        <v>0</v>
      </c>
      <c r="N35" s="32">
        <v>0</v>
      </c>
      <c r="O35" s="32">
        <f t="shared" si="3"/>
        <v>0</v>
      </c>
    </row>
    <row r="36" spans="1:15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185">
        <v>0</v>
      </c>
      <c r="N36" s="32">
        <v>0</v>
      </c>
      <c r="O36" s="32">
        <f t="shared" si="3"/>
        <v>0</v>
      </c>
    </row>
    <row r="37" spans="1:15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185">
        <v>0</v>
      </c>
      <c r="N37" s="32">
        <v>0</v>
      </c>
      <c r="O37" s="32">
        <f t="shared" si="3"/>
        <v>0</v>
      </c>
    </row>
    <row r="38" spans="1:15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185">
        <v>0</v>
      </c>
      <c r="N38" s="32">
        <v>0</v>
      </c>
      <c r="O38" s="32">
        <f t="shared" si="3"/>
        <v>0</v>
      </c>
    </row>
    <row r="39" spans="1:15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185">
        <v>0</v>
      </c>
      <c r="N39" s="32">
        <v>0</v>
      </c>
      <c r="O39" s="32">
        <f t="shared" si="3"/>
        <v>0</v>
      </c>
    </row>
    <row r="40" spans="1:15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185">
        <v>0</v>
      </c>
      <c r="N40" s="32">
        <v>0</v>
      </c>
      <c r="O40" s="32">
        <f t="shared" si="3"/>
        <v>0</v>
      </c>
    </row>
    <row r="41" spans="1:15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5" ht="15.75" thickBot="1" x14ac:dyDescent="0.3">
      <c r="A42" s="18" t="s">
        <v>60</v>
      </c>
      <c r="B42" s="19"/>
      <c r="C42" s="66"/>
      <c r="D42" s="64"/>
      <c r="E42" s="21">
        <f t="shared" ref="E42:L42" si="4">SUM(E44:E66)</f>
        <v>121922.489</v>
      </c>
      <c r="F42" s="21">
        <f t="shared" si="4"/>
        <v>14548</v>
      </c>
      <c r="G42" s="21">
        <f t="shared" si="4"/>
        <v>10447</v>
      </c>
      <c r="H42" s="21">
        <f t="shared" si="4"/>
        <v>9722</v>
      </c>
      <c r="I42" s="21">
        <f t="shared" si="4"/>
        <v>8915</v>
      </c>
      <c r="J42" s="21">
        <f t="shared" si="4"/>
        <v>8878</v>
      </c>
      <c r="K42" s="21">
        <f t="shared" si="4"/>
        <v>5378</v>
      </c>
      <c r="L42" s="21">
        <f t="shared" si="4"/>
        <v>7611</v>
      </c>
      <c r="M42" s="183">
        <f>SUM(M44:M66)</f>
        <v>11</v>
      </c>
      <c r="N42" s="21">
        <f>SUM(N44:N66)</f>
        <v>179</v>
      </c>
      <c r="O42" s="21">
        <f>SUM(O44:O66)</f>
        <v>190</v>
      </c>
    </row>
    <row r="43" spans="1:15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5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184">
        <v>0</v>
      </c>
      <c r="N44" s="41">
        <v>0</v>
      </c>
      <c r="O44" s="41">
        <f>SUM(M44:N44)</f>
        <v>0</v>
      </c>
    </row>
    <row r="45" spans="1:15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184">
        <v>0</v>
      </c>
      <c r="N45" s="41">
        <v>0</v>
      </c>
      <c r="O45" s="41">
        <f t="shared" ref="O45:O66" si="5">SUM(M45:N45)</f>
        <v>0</v>
      </c>
    </row>
    <row r="46" spans="1:15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184">
        <v>0</v>
      </c>
      <c r="N46" s="41">
        <v>0</v>
      </c>
      <c r="O46" s="41">
        <f t="shared" si="5"/>
        <v>0</v>
      </c>
    </row>
    <row r="47" spans="1:15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184">
        <v>0</v>
      </c>
      <c r="N47" s="41">
        <v>0</v>
      </c>
      <c r="O47" s="41">
        <f t="shared" si="5"/>
        <v>0</v>
      </c>
    </row>
    <row r="48" spans="1:15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184">
        <v>0</v>
      </c>
      <c r="N48" s="41">
        <v>0</v>
      </c>
      <c r="O48" s="41">
        <f t="shared" si="5"/>
        <v>0</v>
      </c>
    </row>
    <row r="49" spans="1:15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184">
        <v>0</v>
      </c>
      <c r="N49" s="41">
        <v>0</v>
      </c>
      <c r="O49" s="41">
        <f t="shared" si="5"/>
        <v>0</v>
      </c>
    </row>
    <row r="50" spans="1:15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184">
        <v>0</v>
      </c>
      <c r="N50" s="41">
        <v>0</v>
      </c>
      <c r="O50" s="41">
        <f t="shared" si="5"/>
        <v>0</v>
      </c>
    </row>
    <row r="51" spans="1:15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184">
        <v>1</v>
      </c>
      <c r="N51" s="41">
        <v>78</v>
      </c>
      <c r="O51" s="41">
        <f t="shared" si="5"/>
        <v>79</v>
      </c>
    </row>
    <row r="52" spans="1:15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184">
        <v>0</v>
      </c>
      <c r="N52" s="41">
        <v>0</v>
      </c>
      <c r="O52" s="41">
        <f t="shared" si="5"/>
        <v>0</v>
      </c>
    </row>
    <row r="53" spans="1:15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185">
        <v>0</v>
      </c>
      <c r="N53" s="32">
        <v>0</v>
      </c>
      <c r="O53" s="41">
        <f t="shared" si="5"/>
        <v>0</v>
      </c>
    </row>
    <row r="54" spans="1:15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185">
        <v>0</v>
      </c>
      <c r="N54" s="32">
        <v>0</v>
      </c>
      <c r="O54" s="41">
        <f t="shared" si="5"/>
        <v>0</v>
      </c>
    </row>
    <row r="55" spans="1:15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185">
        <v>0</v>
      </c>
      <c r="N55" s="32">
        <v>0</v>
      </c>
      <c r="O55" s="41">
        <f t="shared" si="5"/>
        <v>0</v>
      </c>
    </row>
    <row r="56" spans="1:15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185">
        <v>0</v>
      </c>
      <c r="N56" s="32">
        <v>0</v>
      </c>
      <c r="O56" s="41">
        <f t="shared" si="5"/>
        <v>0</v>
      </c>
    </row>
    <row r="57" spans="1:15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185">
        <v>0</v>
      </c>
      <c r="N57" s="32">
        <v>0</v>
      </c>
      <c r="O57" s="41">
        <f t="shared" si="5"/>
        <v>0</v>
      </c>
    </row>
    <row r="58" spans="1:15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184">
        <v>0</v>
      </c>
      <c r="N58" s="41">
        <v>0</v>
      </c>
      <c r="O58" s="41">
        <f t="shared" si="5"/>
        <v>0</v>
      </c>
    </row>
    <row r="59" spans="1:15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184">
        <v>0</v>
      </c>
      <c r="N59" s="41">
        <v>0</v>
      </c>
      <c r="O59" s="41">
        <f t="shared" si="5"/>
        <v>0</v>
      </c>
    </row>
    <row r="60" spans="1:15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184">
        <v>0</v>
      </c>
      <c r="N60" s="41">
        <v>0</v>
      </c>
      <c r="O60" s="41">
        <f t="shared" si="5"/>
        <v>0</v>
      </c>
    </row>
    <row r="61" spans="1:15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184">
        <v>8</v>
      </c>
      <c r="N61" s="41">
        <v>0</v>
      </c>
      <c r="O61" s="41">
        <f t="shared" si="5"/>
        <v>8</v>
      </c>
    </row>
    <row r="62" spans="1:15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184">
        <v>2</v>
      </c>
      <c r="N62" s="41">
        <v>2</v>
      </c>
      <c r="O62" s="41">
        <f t="shared" si="5"/>
        <v>4</v>
      </c>
    </row>
    <row r="63" spans="1:15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184">
        <v>0</v>
      </c>
      <c r="N63" s="41">
        <v>0</v>
      </c>
      <c r="O63" s="41">
        <f t="shared" si="5"/>
        <v>0</v>
      </c>
    </row>
    <row r="64" spans="1:15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184">
        <v>0</v>
      </c>
      <c r="N64" s="53">
        <v>99</v>
      </c>
      <c r="O64" s="41">
        <f t="shared" si="5"/>
        <v>99</v>
      </c>
    </row>
    <row r="65" spans="1:744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184">
        <v>0</v>
      </c>
      <c r="N65" s="41">
        <v>0</v>
      </c>
      <c r="O65" s="41">
        <f t="shared" si="5"/>
        <v>0</v>
      </c>
    </row>
    <row r="66" spans="1:744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184">
        <v>0</v>
      </c>
      <c r="N66" s="41">
        <v>0</v>
      </c>
      <c r="O66" s="41">
        <f t="shared" si="5"/>
        <v>0</v>
      </c>
    </row>
    <row r="67" spans="1:744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4" ht="15" customHeight="1" thickBot="1" x14ac:dyDescent="0.3">
      <c r="A68" s="78" t="s">
        <v>86</v>
      </c>
      <c r="B68" s="79"/>
      <c r="C68" s="20"/>
      <c r="D68" s="19"/>
      <c r="E68" s="21">
        <f t="shared" ref="E68:L68" si="6">SUM(E70:E89)</f>
        <v>272639.37343000004</v>
      </c>
      <c r="F68" s="21">
        <f t="shared" si="6"/>
        <v>26697.138607500001</v>
      </c>
      <c r="G68" s="21">
        <f t="shared" si="6"/>
        <v>38816</v>
      </c>
      <c r="H68" s="21">
        <f t="shared" si="6"/>
        <v>11404</v>
      </c>
      <c r="I68" s="21">
        <f t="shared" si="6"/>
        <v>12919</v>
      </c>
      <c r="J68" s="21">
        <f t="shared" si="6"/>
        <v>10811</v>
      </c>
      <c r="K68" s="21">
        <f t="shared" si="6"/>
        <v>9811</v>
      </c>
      <c r="L68" s="21">
        <f t="shared" si="6"/>
        <v>6169</v>
      </c>
      <c r="M68" s="183">
        <f>SUM(M70:M89)</f>
        <v>336</v>
      </c>
      <c r="N68" s="21">
        <f>SUM(N70:N89)</f>
        <v>358</v>
      </c>
      <c r="O68" s="21">
        <f>SUM(O70:O89)</f>
        <v>694</v>
      </c>
    </row>
    <row r="69" spans="1:744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4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184">
        <v>0</v>
      </c>
      <c r="N70" s="41">
        <v>0</v>
      </c>
      <c r="O70" s="41">
        <f>SUM(M70:N70)</f>
        <v>0</v>
      </c>
    </row>
    <row r="71" spans="1:744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184">
        <v>0</v>
      </c>
      <c r="N71" s="41">
        <v>0</v>
      </c>
      <c r="O71" s="41">
        <f t="shared" ref="O71:O89" si="7">SUM(M71:N71)</f>
        <v>0</v>
      </c>
    </row>
    <row r="72" spans="1:744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184">
        <v>0</v>
      </c>
      <c r="N72" s="41">
        <v>0</v>
      </c>
      <c r="O72" s="41">
        <f t="shared" si="7"/>
        <v>0</v>
      </c>
    </row>
    <row r="73" spans="1:744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184">
        <v>0</v>
      </c>
      <c r="N73" s="41">
        <v>0</v>
      </c>
      <c r="O73" s="41">
        <f t="shared" si="7"/>
        <v>0</v>
      </c>
    </row>
    <row r="74" spans="1:744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184">
        <v>0</v>
      </c>
      <c r="N74" s="41">
        <v>0</v>
      </c>
      <c r="O74" s="41">
        <f t="shared" si="7"/>
        <v>0</v>
      </c>
    </row>
    <row r="75" spans="1:744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184">
        <v>0</v>
      </c>
      <c r="N75" s="41">
        <v>0</v>
      </c>
      <c r="O75" s="41">
        <f t="shared" si="7"/>
        <v>0</v>
      </c>
    </row>
    <row r="76" spans="1:744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184">
        <v>71</v>
      </c>
      <c r="N76" s="53">
        <v>0</v>
      </c>
      <c r="O76" s="41">
        <f t="shared" si="7"/>
        <v>71</v>
      </c>
    </row>
    <row r="77" spans="1:744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186">
        <v>0</v>
      </c>
      <c r="N77" s="26">
        <v>0</v>
      </c>
      <c r="O77" s="41">
        <f t="shared" si="7"/>
        <v>0</v>
      </c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</row>
    <row r="78" spans="1:744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186">
        <v>265</v>
      </c>
      <c r="N78" s="26">
        <v>358</v>
      </c>
      <c r="O78" s="41">
        <f t="shared" si="7"/>
        <v>623</v>
      </c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</row>
    <row r="79" spans="1:744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186">
        <v>0</v>
      </c>
      <c r="N79" s="26">
        <v>0</v>
      </c>
      <c r="O79" s="41">
        <f t="shared" si="7"/>
        <v>0</v>
      </c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</row>
    <row r="80" spans="1:744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186">
        <v>0</v>
      </c>
      <c r="N80" s="26">
        <v>0</v>
      </c>
      <c r="O80" s="41">
        <f t="shared" si="7"/>
        <v>0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</row>
    <row r="81" spans="1:744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186">
        <v>0</v>
      </c>
      <c r="N81" s="26">
        <v>0</v>
      </c>
      <c r="O81" s="41">
        <f t="shared" si="7"/>
        <v>0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</row>
    <row r="82" spans="1:744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186">
        <v>0</v>
      </c>
      <c r="N82" s="26">
        <v>0</v>
      </c>
      <c r="O82" s="41">
        <f t="shared" si="7"/>
        <v>0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</row>
    <row r="83" spans="1:744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186">
        <v>0</v>
      </c>
      <c r="N83" s="26">
        <v>0</v>
      </c>
      <c r="O83" s="41">
        <f t="shared" si="7"/>
        <v>0</v>
      </c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</row>
    <row r="84" spans="1:744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186">
        <v>0</v>
      </c>
      <c r="N84" s="98">
        <v>0</v>
      </c>
      <c r="O84" s="41">
        <f t="shared" si="7"/>
        <v>0</v>
      </c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</row>
    <row r="85" spans="1:744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186">
        <v>0</v>
      </c>
      <c r="N85" s="26">
        <v>0</v>
      </c>
      <c r="O85" s="41">
        <f t="shared" si="7"/>
        <v>0</v>
      </c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</row>
    <row r="86" spans="1:744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186">
        <v>0</v>
      </c>
      <c r="N86" s="26">
        <v>0</v>
      </c>
      <c r="O86" s="41">
        <f t="shared" si="7"/>
        <v>0</v>
      </c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</row>
    <row r="87" spans="1:744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186">
        <v>0</v>
      </c>
      <c r="N87" s="26">
        <v>0</v>
      </c>
      <c r="O87" s="41">
        <f t="shared" si="7"/>
        <v>0</v>
      </c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</row>
    <row r="88" spans="1:744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186">
        <v>0</v>
      </c>
      <c r="N88" s="98">
        <v>0</v>
      </c>
      <c r="O88" s="41">
        <f t="shared" si="7"/>
        <v>0</v>
      </c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</row>
    <row r="89" spans="1:744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186">
        <v>0</v>
      </c>
      <c r="N89" s="26">
        <v>0</v>
      </c>
      <c r="O89" s="41">
        <f t="shared" si="7"/>
        <v>0</v>
      </c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</row>
    <row r="90" spans="1:744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187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</row>
    <row r="91" spans="1:744" ht="15" customHeight="1" thickBot="1" x14ac:dyDescent="0.3">
      <c r="A91" s="18" t="s">
        <v>107</v>
      </c>
      <c r="B91" s="79"/>
      <c r="C91" s="19"/>
      <c r="D91" s="20"/>
      <c r="E91" s="21">
        <f t="shared" ref="E91:K91" si="8">SUM(E94:E98)</f>
        <v>16811</v>
      </c>
      <c r="F91" s="21">
        <f t="shared" si="8"/>
        <v>3367</v>
      </c>
      <c r="G91" s="21">
        <f t="shared" si="8"/>
        <v>2519</v>
      </c>
      <c r="H91" s="21">
        <f t="shared" si="8"/>
        <v>1800</v>
      </c>
      <c r="I91" s="21">
        <f t="shared" si="8"/>
        <v>2300</v>
      </c>
      <c r="J91" s="21">
        <f t="shared" si="8"/>
        <v>3328</v>
      </c>
      <c r="K91" s="21">
        <f t="shared" si="8"/>
        <v>3796</v>
      </c>
      <c r="L91" s="21">
        <f>SUM(L93:L98)</f>
        <v>2368</v>
      </c>
      <c r="M91" s="183">
        <f>SUM(M93:M98)</f>
        <v>124</v>
      </c>
      <c r="N91" s="21">
        <f>SUM(N93:N98)</f>
        <v>148</v>
      </c>
      <c r="O91" s="21">
        <f>SUM(O93:O98)</f>
        <v>272</v>
      </c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</row>
    <row r="92" spans="1:744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187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</row>
    <row r="93" spans="1:744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186">
        <v>0</v>
      </c>
      <c r="N93" s="43">
        <v>0</v>
      </c>
      <c r="O93" s="43">
        <f t="shared" ref="O93:O98" si="9">SUM(M93:N93)</f>
        <v>0</v>
      </c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</row>
    <row r="94" spans="1:744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186">
        <v>0</v>
      </c>
      <c r="N94" s="26">
        <v>0</v>
      </c>
      <c r="O94" s="43">
        <f t="shared" si="9"/>
        <v>0</v>
      </c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</row>
    <row r="95" spans="1:744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186">
        <v>0</v>
      </c>
      <c r="N95" s="26">
        <v>0</v>
      </c>
      <c r="O95" s="43">
        <f t="shared" si="9"/>
        <v>0</v>
      </c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</row>
    <row r="96" spans="1:744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188">
        <v>0</v>
      </c>
      <c r="N96" s="49">
        <v>148</v>
      </c>
      <c r="O96" s="43">
        <f t="shared" si="9"/>
        <v>148</v>
      </c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</row>
    <row r="97" spans="1:744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186">
        <v>0</v>
      </c>
      <c r="N97" s="26">
        <v>0</v>
      </c>
      <c r="O97" s="43">
        <f t="shared" si="9"/>
        <v>0</v>
      </c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</row>
    <row r="98" spans="1:744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186">
        <v>124</v>
      </c>
      <c r="N98" s="26">
        <v>0</v>
      </c>
      <c r="O98" s="43">
        <f t="shared" si="9"/>
        <v>124</v>
      </c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</row>
    <row r="99" spans="1:744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187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</row>
    <row r="100" spans="1:744" ht="15" customHeight="1" thickBot="1" x14ac:dyDescent="0.3">
      <c r="A100" s="62" t="s">
        <v>113</v>
      </c>
      <c r="B100" s="63"/>
      <c r="C100" s="63"/>
      <c r="D100" s="64"/>
      <c r="E100" s="21">
        <f t="shared" ref="E100:L100" si="10">SUM(E102:E123)</f>
        <v>24770.21</v>
      </c>
      <c r="F100" s="21">
        <f t="shared" si="10"/>
        <v>1972</v>
      </c>
      <c r="G100" s="21">
        <f t="shared" si="10"/>
        <v>2696</v>
      </c>
      <c r="H100" s="21">
        <f t="shared" si="10"/>
        <v>2190</v>
      </c>
      <c r="I100" s="21">
        <f t="shared" si="10"/>
        <v>3460</v>
      </c>
      <c r="J100" s="21">
        <f t="shared" si="10"/>
        <v>2725</v>
      </c>
      <c r="K100" s="21">
        <f t="shared" si="10"/>
        <v>3385</v>
      </c>
      <c r="L100" s="21">
        <f t="shared" si="10"/>
        <v>2973</v>
      </c>
      <c r="M100" s="183">
        <f>SUM(M102:M123)</f>
        <v>0</v>
      </c>
      <c r="N100" s="21">
        <f>SUM(N102:N123)</f>
        <v>84</v>
      </c>
      <c r="O100" s="21">
        <f>SUM(O102:O123)</f>
        <v>84</v>
      </c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</row>
    <row r="101" spans="1:744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4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184">
        <v>0</v>
      </c>
      <c r="N102" s="33">
        <v>0</v>
      </c>
      <c r="O102" s="33">
        <f>SUM(M102:N102)</f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</row>
    <row r="103" spans="1:744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184">
        <v>0</v>
      </c>
      <c r="N103" s="33">
        <v>0</v>
      </c>
      <c r="O103" s="33">
        <f t="shared" ref="O103:O123" si="11">SUM(M103:N103)</f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</row>
    <row r="104" spans="1:744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184">
        <v>0</v>
      </c>
      <c r="N104" s="33">
        <v>0</v>
      </c>
      <c r="O104" s="33">
        <f t="shared" si="11"/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</row>
    <row r="105" spans="1:744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184">
        <v>0</v>
      </c>
      <c r="N105" s="33">
        <v>0</v>
      </c>
      <c r="O105" s="33">
        <f t="shared" si="11"/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</row>
    <row r="106" spans="1:744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184">
        <v>0</v>
      </c>
      <c r="N106" s="33">
        <v>38</v>
      </c>
      <c r="O106" s="33">
        <f t="shared" si="11"/>
        <v>38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</row>
    <row r="107" spans="1:744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184">
        <v>0</v>
      </c>
      <c r="N107" s="33">
        <v>0</v>
      </c>
      <c r="O107" s="33">
        <f t="shared" si="11"/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</row>
    <row r="108" spans="1:744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184">
        <v>0</v>
      </c>
      <c r="N108" s="33">
        <v>0</v>
      </c>
      <c r="O108" s="33">
        <f t="shared" si="11"/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</row>
    <row r="109" spans="1:744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184">
        <v>0</v>
      </c>
      <c r="N109" s="41">
        <v>0</v>
      </c>
      <c r="O109" s="33">
        <f t="shared" si="11"/>
        <v>0</v>
      </c>
    </row>
    <row r="110" spans="1:744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184">
        <v>0</v>
      </c>
      <c r="N110" s="41">
        <v>0</v>
      </c>
      <c r="O110" s="33">
        <f t="shared" si="11"/>
        <v>0</v>
      </c>
    </row>
    <row r="111" spans="1:744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184">
        <v>0</v>
      </c>
      <c r="N111" s="41">
        <v>0</v>
      </c>
      <c r="O111" s="33">
        <f t="shared" si="11"/>
        <v>0</v>
      </c>
    </row>
    <row r="112" spans="1:744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184">
        <v>0</v>
      </c>
      <c r="N112" s="41">
        <v>0</v>
      </c>
      <c r="O112" s="33">
        <f t="shared" si="11"/>
        <v>0</v>
      </c>
    </row>
    <row r="113" spans="1:15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184">
        <v>0</v>
      </c>
      <c r="N113" s="41">
        <v>0</v>
      </c>
      <c r="O113" s="33">
        <f t="shared" si="11"/>
        <v>0</v>
      </c>
    </row>
    <row r="114" spans="1:15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184">
        <v>0</v>
      </c>
      <c r="N114" s="41">
        <v>46</v>
      </c>
      <c r="O114" s="33">
        <f t="shared" si="11"/>
        <v>46</v>
      </c>
    </row>
    <row r="115" spans="1:15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184">
        <v>0</v>
      </c>
      <c r="N115" s="41">
        <v>0</v>
      </c>
      <c r="O115" s="33">
        <f t="shared" si="11"/>
        <v>0</v>
      </c>
    </row>
    <row r="116" spans="1:15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184">
        <v>0</v>
      </c>
      <c r="N116" s="41">
        <v>0</v>
      </c>
      <c r="O116" s="33">
        <f t="shared" si="11"/>
        <v>0</v>
      </c>
    </row>
    <row r="117" spans="1:15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184">
        <v>0</v>
      </c>
      <c r="N117" s="41">
        <v>0</v>
      </c>
      <c r="O117" s="33">
        <f t="shared" si="11"/>
        <v>0</v>
      </c>
    </row>
    <row r="118" spans="1:15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184">
        <v>0</v>
      </c>
      <c r="N118" s="41">
        <v>0</v>
      </c>
      <c r="O118" s="33">
        <f t="shared" si="11"/>
        <v>0</v>
      </c>
    </row>
    <row r="119" spans="1:15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184">
        <v>0</v>
      </c>
      <c r="N119" s="41">
        <v>0</v>
      </c>
      <c r="O119" s="33">
        <f t="shared" si="11"/>
        <v>0</v>
      </c>
    </row>
    <row r="120" spans="1:15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184">
        <v>0</v>
      </c>
      <c r="N120" s="33">
        <v>0</v>
      </c>
      <c r="O120" s="33">
        <f t="shared" si="11"/>
        <v>0</v>
      </c>
    </row>
    <row r="121" spans="1:15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184">
        <v>0</v>
      </c>
      <c r="N121" s="33">
        <v>0</v>
      </c>
      <c r="O121" s="33">
        <f t="shared" si="11"/>
        <v>0</v>
      </c>
    </row>
    <row r="122" spans="1:15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184">
        <v>0</v>
      </c>
      <c r="N122" s="33">
        <v>0</v>
      </c>
      <c r="O122" s="33">
        <f t="shared" si="11"/>
        <v>0</v>
      </c>
    </row>
    <row r="123" spans="1:15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184">
        <v>0</v>
      </c>
      <c r="N123" s="33">
        <v>0</v>
      </c>
      <c r="O123" s="33">
        <f t="shared" si="11"/>
        <v>0</v>
      </c>
    </row>
    <row r="124" spans="1:15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15" ht="15.75" thickBot="1" x14ac:dyDescent="0.3">
      <c r="A125" s="18" t="s">
        <v>136</v>
      </c>
      <c r="B125" s="19"/>
      <c r="C125" s="19"/>
      <c r="D125" s="19"/>
      <c r="E125" s="21">
        <f t="shared" ref="E125:L125" si="12">SUM(E127:E138)</f>
        <v>17916.504208385999</v>
      </c>
      <c r="F125" s="21">
        <f t="shared" si="12"/>
        <v>1062</v>
      </c>
      <c r="G125" s="21">
        <f t="shared" si="12"/>
        <v>1030</v>
      </c>
      <c r="H125" s="21">
        <f t="shared" si="12"/>
        <v>1600</v>
      </c>
      <c r="I125" s="21">
        <f t="shared" si="12"/>
        <v>2733</v>
      </c>
      <c r="J125" s="21">
        <f t="shared" si="12"/>
        <v>2750</v>
      </c>
      <c r="K125" s="21">
        <f t="shared" si="12"/>
        <v>1846</v>
      </c>
      <c r="L125" s="21">
        <f t="shared" si="12"/>
        <v>1597</v>
      </c>
      <c r="M125" s="183">
        <f>SUM(M127:M138)</f>
        <v>41</v>
      </c>
      <c r="N125" s="21">
        <f>SUM(N127:N138)</f>
        <v>53</v>
      </c>
      <c r="O125" s="21">
        <f>SUM(O127:O138)</f>
        <v>94</v>
      </c>
    </row>
    <row r="126" spans="1:15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15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184">
        <v>0</v>
      </c>
      <c r="N127" s="33">
        <v>0</v>
      </c>
      <c r="O127" s="33">
        <f>SUM(M127:N127)</f>
        <v>0</v>
      </c>
    </row>
    <row r="128" spans="1:15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184">
        <v>0</v>
      </c>
      <c r="N128" s="41">
        <v>0</v>
      </c>
      <c r="O128" s="33">
        <f t="shared" ref="O128:O138" si="13">SUM(M128:N128)</f>
        <v>0</v>
      </c>
    </row>
    <row r="129" spans="1:15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184">
        <v>0</v>
      </c>
      <c r="N129" s="41">
        <v>53</v>
      </c>
      <c r="O129" s="33">
        <f t="shared" si="13"/>
        <v>53</v>
      </c>
    </row>
    <row r="130" spans="1:15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184">
        <v>0</v>
      </c>
      <c r="N130" s="41">
        <v>0</v>
      </c>
      <c r="O130" s="33">
        <f t="shared" si="13"/>
        <v>0</v>
      </c>
    </row>
    <row r="131" spans="1:15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184">
        <v>41</v>
      </c>
      <c r="N131" s="41">
        <v>0</v>
      </c>
      <c r="O131" s="33">
        <f t="shared" si="13"/>
        <v>41</v>
      </c>
    </row>
    <row r="132" spans="1:15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184">
        <v>0</v>
      </c>
      <c r="N132" s="41">
        <v>0</v>
      </c>
      <c r="O132" s="33">
        <f t="shared" si="13"/>
        <v>0</v>
      </c>
    </row>
    <row r="133" spans="1:15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184">
        <v>0</v>
      </c>
      <c r="N133" s="41">
        <v>0</v>
      </c>
      <c r="O133" s="33">
        <f t="shared" si="13"/>
        <v>0</v>
      </c>
    </row>
    <row r="134" spans="1:15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184">
        <v>0</v>
      </c>
      <c r="N134" s="41">
        <v>0</v>
      </c>
      <c r="O134" s="33">
        <f t="shared" si="13"/>
        <v>0</v>
      </c>
    </row>
    <row r="135" spans="1:15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184">
        <v>0</v>
      </c>
      <c r="N135" s="33">
        <v>0</v>
      </c>
      <c r="O135" s="33">
        <f t="shared" si="13"/>
        <v>0</v>
      </c>
    </row>
    <row r="136" spans="1:15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184">
        <v>0</v>
      </c>
      <c r="N136" s="33">
        <v>0</v>
      </c>
      <c r="O136" s="33">
        <f t="shared" si="13"/>
        <v>0</v>
      </c>
    </row>
    <row r="137" spans="1:15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184">
        <v>0</v>
      </c>
      <c r="N137" s="33">
        <v>0</v>
      </c>
      <c r="O137" s="33">
        <f t="shared" si="13"/>
        <v>0</v>
      </c>
    </row>
    <row r="138" spans="1:15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184">
        <v>0</v>
      </c>
      <c r="N138" s="41">
        <v>0</v>
      </c>
      <c r="O138" s="33">
        <f t="shared" si="13"/>
        <v>0</v>
      </c>
    </row>
    <row r="139" spans="1:15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5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K140" si="14">SUM(F142:F175)</f>
        <v>2254</v>
      </c>
      <c r="G140" s="21">
        <f t="shared" si="14"/>
        <v>1854</v>
      </c>
      <c r="H140" s="21">
        <f t="shared" si="14"/>
        <v>3971</v>
      </c>
      <c r="I140" s="21">
        <f t="shared" si="14"/>
        <v>5000</v>
      </c>
      <c r="J140" s="21">
        <f t="shared" si="14"/>
        <v>4503</v>
      </c>
      <c r="K140" s="21">
        <f t="shared" si="14"/>
        <v>2703</v>
      </c>
      <c r="L140" s="21">
        <f>SUM(L142:L175)</f>
        <v>5758</v>
      </c>
      <c r="M140" s="183">
        <f>SUM(M142:M175)</f>
        <v>183</v>
      </c>
      <c r="N140" s="21">
        <f>SUM(N142:N175)</f>
        <v>78</v>
      </c>
      <c r="O140" s="21">
        <f>SUM(O142:O175)</f>
        <v>261</v>
      </c>
    </row>
    <row r="141" spans="1:15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5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184">
        <v>0</v>
      </c>
      <c r="N142" s="41">
        <v>0</v>
      </c>
      <c r="O142" s="41">
        <f>SUM(M142:N142)</f>
        <v>0</v>
      </c>
    </row>
    <row r="143" spans="1:15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184">
        <v>0</v>
      </c>
      <c r="N143" s="41">
        <v>0</v>
      </c>
      <c r="O143" s="41">
        <f t="shared" ref="O143:O175" si="15">SUM(M143:N143)</f>
        <v>0</v>
      </c>
    </row>
    <row r="144" spans="1:15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184">
        <v>0</v>
      </c>
      <c r="N144" s="41">
        <v>0</v>
      </c>
      <c r="O144" s="41">
        <f t="shared" si="15"/>
        <v>0</v>
      </c>
    </row>
    <row r="145" spans="1:15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184">
        <v>0</v>
      </c>
      <c r="N145" s="41">
        <v>0</v>
      </c>
      <c r="O145" s="41">
        <f t="shared" si="15"/>
        <v>0</v>
      </c>
    </row>
    <row r="146" spans="1:15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84">
        <v>0</v>
      </c>
      <c r="N146" s="130">
        <v>0</v>
      </c>
      <c r="O146" s="41">
        <f t="shared" si="15"/>
        <v>0</v>
      </c>
    </row>
    <row r="147" spans="1:15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84">
        <v>0</v>
      </c>
      <c r="N147" s="130">
        <v>0</v>
      </c>
      <c r="O147" s="41">
        <f t="shared" si="15"/>
        <v>0</v>
      </c>
    </row>
    <row r="148" spans="1:15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184">
        <v>106</v>
      </c>
      <c r="N148" s="41">
        <v>0</v>
      </c>
      <c r="O148" s="41">
        <f t="shared" si="15"/>
        <v>106</v>
      </c>
    </row>
    <row r="149" spans="1:15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184">
        <v>0</v>
      </c>
      <c r="N149" s="41">
        <v>0</v>
      </c>
      <c r="O149" s="41">
        <f t="shared" si="15"/>
        <v>0</v>
      </c>
    </row>
    <row r="150" spans="1:15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184">
        <v>73</v>
      </c>
      <c r="N150" s="41">
        <v>0</v>
      </c>
      <c r="O150" s="41">
        <f t="shared" si="15"/>
        <v>73</v>
      </c>
    </row>
    <row r="151" spans="1:15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184">
        <v>0</v>
      </c>
      <c r="N151" s="41">
        <v>72</v>
      </c>
      <c r="O151" s="41">
        <f t="shared" si="15"/>
        <v>72</v>
      </c>
    </row>
    <row r="152" spans="1:15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184">
        <v>0</v>
      </c>
      <c r="N152" s="41">
        <v>0</v>
      </c>
      <c r="O152" s="41">
        <f t="shared" si="15"/>
        <v>0</v>
      </c>
    </row>
    <row r="153" spans="1:15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184">
        <v>0</v>
      </c>
      <c r="N153" s="41">
        <v>0</v>
      </c>
      <c r="O153" s="41">
        <f t="shared" si="15"/>
        <v>0</v>
      </c>
    </row>
    <row r="154" spans="1:15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184">
        <v>0</v>
      </c>
      <c r="N154" s="41">
        <v>0</v>
      </c>
      <c r="O154" s="41">
        <f t="shared" si="15"/>
        <v>0</v>
      </c>
    </row>
    <row r="155" spans="1:15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184">
        <v>4</v>
      </c>
      <c r="N155" s="41">
        <v>6</v>
      </c>
      <c r="O155" s="41">
        <f t="shared" si="15"/>
        <v>10</v>
      </c>
    </row>
    <row r="156" spans="1:15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184">
        <v>0</v>
      </c>
      <c r="N156" s="41">
        <v>0</v>
      </c>
      <c r="O156" s="41">
        <f t="shared" si="15"/>
        <v>0</v>
      </c>
    </row>
    <row r="157" spans="1:15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184">
        <v>0</v>
      </c>
      <c r="N157" s="33">
        <v>0</v>
      </c>
      <c r="O157" s="41">
        <f t="shared" si="15"/>
        <v>0</v>
      </c>
    </row>
    <row r="158" spans="1:15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184">
        <v>0</v>
      </c>
      <c r="N158" s="33">
        <v>0</v>
      </c>
      <c r="O158" s="41">
        <f t="shared" si="15"/>
        <v>0</v>
      </c>
    </row>
    <row r="159" spans="1:15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184">
        <v>0</v>
      </c>
      <c r="N159" s="33">
        <v>0</v>
      </c>
      <c r="O159" s="41">
        <f t="shared" si="15"/>
        <v>0</v>
      </c>
    </row>
    <row r="160" spans="1:15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184">
        <v>0</v>
      </c>
      <c r="N160" s="41">
        <v>0</v>
      </c>
      <c r="O160" s="41">
        <f t="shared" si="15"/>
        <v>0</v>
      </c>
    </row>
    <row r="161" spans="1:15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184">
        <v>0</v>
      </c>
      <c r="N161" s="41">
        <v>0</v>
      </c>
      <c r="O161" s="41">
        <f t="shared" si="15"/>
        <v>0</v>
      </c>
    </row>
    <row r="162" spans="1:15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184">
        <v>0</v>
      </c>
      <c r="N162" s="41">
        <v>0</v>
      </c>
      <c r="O162" s="41">
        <f t="shared" si="15"/>
        <v>0</v>
      </c>
    </row>
    <row r="163" spans="1:15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184">
        <v>0</v>
      </c>
      <c r="N163" s="41">
        <v>0</v>
      </c>
      <c r="O163" s="41">
        <f t="shared" si="15"/>
        <v>0</v>
      </c>
    </row>
    <row r="164" spans="1:15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184">
        <v>0</v>
      </c>
      <c r="N164" s="41">
        <v>0</v>
      </c>
      <c r="O164" s="41">
        <f t="shared" si="15"/>
        <v>0</v>
      </c>
    </row>
    <row r="165" spans="1:15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184">
        <v>0</v>
      </c>
      <c r="N165" s="41">
        <v>0</v>
      </c>
      <c r="O165" s="41">
        <f t="shared" si="15"/>
        <v>0</v>
      </c>
    </row>
    <row r="166" spans="1:15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184">
        <v>0</v>
      </c>
      <c r="N166" s="41">
        <v>0</v>
      </c>
      <c r="O166" s="41">
        <f t="shared" si="15"/>
        <v>0</v>
      </c>
    </row>
    <row r="167" spans="1:15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184">
        <v>0</v>
      </c>
      <c r="N167" s="41">
        <v>0</v>
      </c>
      <c r="O167" s="41">
        <f t="shared" si="15"/>
        <v>0</v>
      </c>
    </row>
    <row r="168" spans="1:15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84">
        <v>0</v>
      </c>
      <c r="N168" s="135">
        <v>0</v>
      </c>
      <c r="O168" s="41">
        <f t="shared" si="15"/>
        <v>0</v>
      </c>
    </row>
    <row r="169" spans="1:15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84">
        <v>0</v>
      </c>
      <c r="N169" s="135">
        <v>0</v>
      </c>
      <c r="O169" s="41">
        <f t="shared" si="15"/>
        <v>0</v>
      </c>
    </row>
    <row r="170" spans="1:15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84">
        <v>0</v>
      </c>
      <c r="N170" s="135">
        <v>0</v>
      </c>
      <c r="O170" s="41">
        <f t="shared" si="15"/>
        <v>0</v>
      </c>
    </row>
    <row r="171" spans="1:15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184">
        <v>0</v>
      </c>
      <c r="N171" s="41">
        <v>0</v>
      </c>
      <c r="O171" s="41">
        <f t="shared" si="15"/>
        <v>0</v>
      </c>
    </row>
    <row r="172" spans="1:15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184">
        <v>0</v>
      </c>
      <c r="N172" s="41">
        <v>0</v>
      </c>
      <c r="O172" s="41">
        <f t="shared" si="15"/>
        <v>0</v>
      </c>
    </row>
    <row r="173" spans="1:15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184">
        <v>0</v>
      </c>
      <c r="N173" s="41">
        <v>0</v>
      </c>
      <c r="O173" s="41">
        <f t="shared" si="15"/>
        <v>0</v>
      </c>
    </row>
    <row r="174" spans="1:15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184">
        <v>0</v>
      </c>
      <c r="N174" s="41">
        <v>0</v>
      </c>
      <c r="O174" s="41">
        <f t="shared" si="15"/>
        <v>0</v>
      </c>
    </row>
    <row r="175" spans="1:15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84">
        <v>0</v>
      </c>
      <c r="N175" s="135">
        <v>0</v>
      </c>
      <c r="O175" s="41">
        <f t="shared" si="15"/>
        <v>0</v>
      </c>
    </row>
    <row r="176" spans="1:15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5" ht="15.75" thickBot="1" x14ac:dyDescent="0.3">
      <c r="A177" s="137" t="s">
        <v>181</v>
      </c>
      <c r="B177" s="138"/>
      <c r="C177" s="63"/>
      <c r="D177" s="64"/>
      <c r="E177" s="21">
        <f t="shared" ref="E177:L177" si="16">SUM(E179:E198)</f>
        <v>22142.024999999998</v>
      </c>
      <c r="F177" s="21">
        <f t="shared" si="16"/>
        <v>2774</v>
      </c>
      <c r="G177" s="21">
        <f t="shared" si="16"/>
        <v>2665</v>
      </c>
      <c r="H177" s="21">
        <f t="shared" si="16"/>
        <v>3467</v>
      </c>
      <c r="I177" s="21">
        <f t="shared" si="16"/>
        <v>3531</v>
      </c>
      <c r="J177" s="21">
        <f t="shared" si="16"/>
        <v>1889</v>
      </c>
      <c r="K177" s="21">
        <f t="shared" si="16"/>
        <v>1298</v>
      </c>
      <c r="L177" s="21">
        <f t="shared" si="16"/>
        <v>2297</v>
      </c>
      <c r="M177" s="183">
        <f>SUM(M179:M198)</f>
        <v>40</v>
      </c>
      <c r="N177" s="21">
        <f>SUM(N179:N198)</f>
        <v>342</v>
      </c>
      <c r="O177" s="21">
        <f>SUM(O179:O198)</f>
        <v>382</v>
      </c>
    </row>
    <row r="178" spans="1:15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5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184">
        <v>0</v>
      </c>
      <c r="N179" s="41">
        <v>0</v>
      </c>
      <c r="O179" s="41">
        <f>SUM(M179:N179)</f>
        <v>0</v>
      </c>
    </row>
    <row r="180" spans="1:15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184">
        <v>0</v>
      </c>
      <c r="N180" s="41">
        <v>0</v>
      </c>
      <c r="O180" s="41">
        <f t="shared" ref="O180:O198" si="17">SUM(M180:N180)</f>
        <v>0</v>
      </c>
    </row>
    <row r="181" spans="1:15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184">
        <v>0</v>
      </c>
      <c r="N181" s="41">
        <v>0</v>
      </c>
      <c r="O181" s="41">
        <f t="shared" si="17"/>
        <v>0</v>
      </c>
    </row>
    <row r="182" spans="1:15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184">
        <v>0</v>
      </c>
      <c r="N182" s="33">
        <v>0</v>
      </c>
      <c r="O182" s="41">
        <f t="shared" si="17"/>
        <v>0</v>
      </c>
    </row>
    <row r="183" spans="1:15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184">
        <v>0</v>
      </c>
      <c r="N183" s="33">
        <v>0</v>
      </c>
      <c r="O183" s="41">
        <f t="shared" si="17"/>
        <v>0</v>
      </c>
    </row>
    <row r="184" spans="1:15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184">
        <v>0</v>
      </c>
      <c r="N184" s="33">
        <v>0</v>
      </c>
      <c r="O184" s="41">
        <f t="shared" si="17"/>
        <v>0</v>
      </c>
    </row>
    <row r="185" spans="1:15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184">
        <v>0</v>
      </c>
      <c r="N185" s="33">
        <v>0</v>
      </c>
      <c r="O185" s="41">
        <f t="shared" si="17"/>
        <v>0</v>
      </c>
    </row>
    <row r="186" spans="1:15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184">
        <v>0</v>
      </c>
      <c r="N186" s="33">
        <v>0</v>
      </c>
      <c r="O186" s="41">
        <f t="shared" si="17"/>
        <v>0</v>
      </c>
    </row>
    <row r="187" spans="1:15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184">
        <v>0</v>
      </c>
      <c r="N187" s="33">
        <v>0</v>
      </c>
      <c r="O187" s="41">
        <f t="shared" si="17"/>
        <v>0</v>
      </c>
    </row>
    <row r="188" spans="1:15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184">
        <v>0</v>
      </c>
      <c r="N188" s="33">
        <v>0</v>
      </c>
      <c r="O188" s="41">
        <f t="shared" si="17"/>
        <v>0</v>
      </c>
    </row>
    <row r="189" spans="1:15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184">
        <v>0</v>
      </c>
      <c r="N189" s="33">
        <v>0</v>
      </c>
      <c r="O189" s="41">
        <f t="shared" si="17"/>
        <v>0</v>
      </c>
    </row>
    <row r="190" spans="1:15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184">
        <v>0</v>
      </c>
      <c r="N190" s="41">
        <v>0</v>
      </c>
      <c r="O190" s="41">
        <f t="shared" si="17"/>
        <v>0</v>
      </c>
    </row>
    <row r="191" spans="1:15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84">
        <v>0</v>
      </c>
      <c r="N191" s="135">
        <v>0</v>
      </c>
      <c r="O191" s="41">
        <f t="shared" si="17"/>
        <v>0</v>
      </c>
    </row>
    <row r="192" spans="1:15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184">
        <v>0</v>
      </c>
      <c r="N192" s="33">
        <v>0</v>
      </c>
      <c r="O192" s="41">
        <f t="shared" si="17"/>
        <v>0</v>
      </c>
    </row>
    <row r="193" spans="1:15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184">
        <v>0</v>
      </c>
      <c r="N193" s="33">
        <v>0</v>
      </c>
      <c r="O193" s="41">
        <f t="shared" si="17"/>
        <v>0</v>
      </c>
    </row>
    <row r="194" spans="1:15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184">
        <v>0</v>
      </c>
      <c r="N194" s="53">
        <v>88</v>
      </c>
      <c r="O194" s="41">
        <f t="shared" si="17"/>
        <v>88</v>
      </c>
    </row>
    <row r="195" spans="1:15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184">
        <v>0</v>
      </c>
      <c r="N195" s="53">
        <v>46</v>
      </c>
      <c r="O195" s="41">
        <f t="shared" si="17"/>
        <v>46</v>
      </c>
    </row>
    <row r="196" spans="1:15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184">
        <v>0</v>
      </c>
      <c r="N196" s="41">
        <v>148</v>
      </c>
      <c r="O196" s="41">
        <f t="shared" si="17"/>
        <v>148</v>
      </c>
    </row>
    <row r="197" spans="1:15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184">
        <v>0</v>
      </c>
      <c r="N197" s="53">
        <v>0</v>
      </c>
      <c r="O197" s="41">
        <f t="shared" si="17"/>
        <v>0</v>
      </c>
    </row>
    <row r="198" spans="1:15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184">
        <v>40</v>
      </c>
      <c r="N198" s="41">
        <v>60</v>
      </c>
      <c r="O198" s="41">
        <f t="shared" si="17"/>
        <v>100</v>
      </c>
    </row>
    <row r="199" spans="1:15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5" ht="16.5" thickBot="1" x14ac:dyDescent="0.3">
      <c r="A200" s="151" t="s">
        <v>200</v>
      </c>
      <c r="B200" s="152"/>
      <c r="C200" s="153"/>
      <c r="D200" s="154"/>
      <c r="E200" s="155">
        <f t="shared" ref="E200:K200" si="18">E177+E140+E125+E100+E91+E68+E42+E31+E8</f>
        <v>537614.00565046608</v>
      </c>
      <c r="F200" s="155">
        <f t="shared" si="18"/>
        <v>55858.138607500005</v>
      </c>
      <c r="G200" s="155">
        <f t="shared" si="18"/>
        <v>62907</v>
      </c>
      <c r="H200" s="155">
        <f t="shared" si="18"/>
        <v>37430</v>
      </c>
      <c r="I200" s="155">
        <f t="shared" si="18"/>
        <v>42858</v>
      </c>
      <c r="J200" s="155">
        <f t="shared" si="18"/>
        <v>38279</v>
      </c>
      <c r="K200" s="155">
        <f t="shared" si="18"/>
        <v>31838</v>
      </c>
      <c r="L200" s="155">
        <f>L177+L140+L125+L100+L91+L68+L42+L31+L8</f>
        <v>33264</v>
      </c>
      <c r="M200" s="189">
        <f>M177+M140+M125+M100+M91+M68+M42+M31+M8</f>
        <v>767</v>
      </c>
      <c r="N200" s="155">
        <f>N177+N140+N125+N100+N91+N68+N42+N31+N8</f>
        <v>1390</v>
      </c>
      <c r="O200" s="155">
        <f>O177+O140+O125+O100+O91+O68+O42+O31+O8</f>
        <v>2157</v>
      </c>
    </row>
    <row r="201" spans="1:15" x14ac:dyDescent="0.25">
      <c r="C201" s="1"/>
      <c r="D201" s="1"/>
      <c r="E201" s="1"/>
      <c r="F201" s="2"/>
      <c r="G201" s="2"/>
      <c r="H201" s="3"/>
      <c r="K201" s="24"/>
    </row>
    <row r="202" spans="1:15" x14ac:dyDescent="0.25">
      <c r="C202" s="1"/>
      <c r="D202" s="1"/>
      <c r="E202" s="1"/>
      <c r="F202" s="2"/>
      <c r="G202" s="2"/>
      <c r="H202" s="3"/>
      <c r="K202" s="24"/>
    </row>
    <row r="203" spans="1:15" x14ac:dyDescent="0.25">
      <c r="C203" s="1"/>
      <c r="D203" s="1"/>
      <c r="E203" s="1"/>
      <c r="F203" s="2"/>
      <c r="G203" s="2"/>
      <c r="H203" s="3"/>
      <c r="K203" s="24"/>
    </row>
    <row r="204" spans="1:15" x14ac:dyDescent="0.25">
      <c r="C204" s="1"/>
      <c r="D204" s="1"/>
      <c r="E204" s="1"/>
      <c r="F204" s="2"/>
      <c r="G204" s="2"/>
      <c r="H204" s="3"/>
      <c r="K204" s="24"/>
    </row>
    <row r="205" spans="1:15" x14ac:dyDescent="0.25">
      <c r="C205" s="1"/>
      <c r="D205" s="1"/>
      <c r="E205" s="1"/>
      <c r="F205" s="2"/>
      <c r="G205" s="2"/>
      <c r="H205" s="3"/>
      <c r="K205" s="24"/>
    </row>
    <row r="206" spans="1:15" x14ac:dyDescent="0.25">
      <c r="C206" s="1"/>
      <c r="D206" s="1"/>
      <c r="E206" s="1"/>
      <c r="F206" s="2"/>
      <c r="G206" s="2"/>
      <c r="H206" s="3"/>
      <c r="K206" s="24"/>
    </row>
    <row r="207" spans="1:15" x14ac:dyDescent="0.25">
      <c r="C207" s="1"/>
      <c r="D207" s="1"/>
      <c r="E207" s="1"/>
      <c r="F207" s="2"/>
      <c r="G207" s="2"/>
      <c r="H207" s="3"/>
      <c r="K207" s="24"/>
    </row>
    <row r="208" spans="1:15" x14ac:dyDescent="0.25">
      <c r="C208" s="1"/>
      <c r="D208" s="1"/>
      <c r="E208" s="1"/>
      <c r="F208" s="2"/>
      <c r="G208" s="2"/>
      <c r="H208" s="3"/>
      <c r="K208" s="24"/>
    </row>
    <row r="209" spans="3:11" x14ac:dyDescent="0.25">
      <c r="C209" s="1"/>
      <c r="D209" s="1"/>
      <c r="E209" s="1"/>
      <c r="F209" s="2"/>
      <c r="G209" s="2"/>
      <c r="H209" s="3"/>
      <c r="K209" s="24"/>
    </row>
    <row r="210" spans="3:11" x14ac:dyDescent="0.25">
      <c r="C210" s="1"/>
      <c r="D210" s="1"/>
      <c r="E210" s="1"/>
      <c r="F210" s="2"/>
      <c r="G210" s="2"/>
      <c r="H210" s="3"/>
      <c r="K210" s="24"/>
    </row>
    <row r="211" spans="3:11" x14ac:dyDescent="0.25">
      <c r="C211" s="1"/>
      <c r="D211" s="1"/>
      <c r="E211" s="1"/>
      <c r="F211" s="2"/>
      <c r="G211" s="2"/>
      <c r="H211" s="3"/>
      <c r="K211" s="24"/>
    </row>
    <row r="212" spans="3:11" x14ac:dyDescent="0.25">
      <c r="C212" s="1"/>
      <c r="D212" s="1"/>
      <c r="E212" s="1"/>
      <c r="F212" s="2"/>
      <c r="G212" s="2"/>
      <c r="H212" s="3"/>
      <c r="K212" s="24"/>
    </row>
    <row r="213" spans="3:11" x14ac:dyDescent="0.25">
      <c r="C213" s="1"/>
      <c r="D213" s="1"/>
      <c r="E213" s="1"/>
      <c r="F213" s="2"/>
      <c r="G213" s="2"/>
      <c r="H213" s="3"/>
      <c r="K213" s="24"/>
    </row>
    <row r="214" spans="3:11" x14ac:dyDescent="0.25">
      <c r="C214" s="1"/>
      <c r="D214" s="1"/>
      <c r="E214" s="1"/>
      <c r="F214" s="2"/>
      <c r="G214" s="2"/>
      <c r="H214" s="3"/>
      <c r="K214" s="24"/>
    </row>
    <row r="215" spans="3:11" x14ac:dyDescent="0.25">
      <c r="C215" s="1"/>
      <c r="D215" s="1"/>
      <c r="E215" s="1"/>
      <c r="F215" s="2"/>
      <c r="G215" s="2"/>
      <c r="H215" s="3"/>
      <c r="K215" s="24"/>
    </row>
    <row r="216" spans="3:11" x14ac:dyDescent="0.25">
      <c r="C216" s="1"/>
      <c r="D216" s="1"/>
      <c r="E216" s="1"/>
      <c r="F216" s="2"/>
      <c r="G216" s="2"/>
      <c r="H216" s="3"/>
      <c r="K216" s="24"/>
    </row>
    <row r="217" spans="3:11" x14ac:dyDescent="0.25">
      <c r="C217" s="1"/>
      <c r="D217" s="1"/>
      <c r="E217" s="1"/>
      <c r="F217" s="2"/>
      <c r="G217" s="2"/>
      <c r="H217" s="3"/>
      <c r="K217" s="24"/>
    </row>
    <row r="218" spans="3:11" x14ac:dyDescent="0.25">
      <c r="C218" s="1"/>
      <c r="D218" s="1"/>
      <c r="E218" s="1"/>
      <c r="F218" s="2"/>
      <c r="G218" s="2"/>
      <c r="H218" s="3"/>
      <c r="K218" s="24"/>
    </row>
    <row r="219" spans="3:11" x14ac:dyDescent="0.25">
      <c r="C219" s="1"/>
      <c r="D219" s="1"/>
      <c r="E219" s="1"/>
      <c r="F219" s="2"/>
      <c r="G219" s="2"/>
      <c r="H219" s="3"/>
      <c r="K219" s="24"/>
    </row>
    <row r="220" spans="3:11" x14ac:dyDescent="0.25">
      <c r="C220" s="1"/>
      <c r="D220" s="1"/>
      <c r="E220" s="1"/>
      <c r="F220" s="2"/>
      <c r="G220" s="2"/>
      <c r="H220" s="3"/>
      <c r="K220" s="24"/>
    </row>
    <row r="221" spans="3:11" x14ac:dyDescent="0.25">
      <c r="C221" s="1"/>
      <c r="D221" s="1"/>
      <c r="E221" s="1"/>
      <c r="F221" s="2"/>
      <c r="G221" s="2"/>
      <c r="H221" s="3"/>
      <c r="K221" s="24"/>
    </row>
    <row r="222" spans="3:11" x14ac:dyDescent="0.25">
      <c r="C222" s="1"/>
      <c r="D222" s="1"/>
      <c r="F222" s="2"/>
      <c r="G222" s="2"/>
      <c r="H222" s="3"/>
      <c r="K222" s="24"/>
    </row>
    <row r="223" spans="3:11" x14ac:dyDescent="0.25">
      <c r="C223" s="1"/>
      <c r="D223" s="1"/>
      <c r="F223" s="2"/>
      <c r="G223" s="2"/>
      <c r="H223" s="3"/>
      <c r="K223" s="24"/>
    </row>
    <row r="224" spans="3:11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3" x14ac:dyDescent="0.25">
      <c r="C257" s="1"/>
      <c r="D257" s="1"/>
      <c r="G257" s="1"/>
      <c r="H257" s="1"/>
      <c r="I257" s="1"/>
      <c r="J257" s="1"/>
    </row>
    <row r="258" spans="3:13" x14ac:dyDescent="0.25">
      <c r="C258" s="1"/>
      <c r="D258" s="1"/>
      <c r="G258" s="1"/>
      <c r="H258" s="1"/>
      <c r="I258" s="1"/>
      <c r="J258" s="1"/>
    </row>
    <row r="259" spans="3:13" x14ac:dyDescent="0.25">
      <c r="C259" s="1"/>
      <c r="D259" s="1"/>
      <c r="G259" s="1"/>
      <c r="H259" s="1"/>
      <c r="I259" s="1"/>
      <c r="J259" s="1"/>
    </row>
    <row r="260" spans="3:13" x14ac:dyDescent="0.25">
      <c r="C260" s="1"/>
      <c r="D260" s="1"/>
      <c r="G260" s="1"/>
      <c r="H260" s="1"/>
      <c r="I260" s="1"/>
      <c r="J260" s="1"/>
    </row>
    <row r="261" spans="3:13" x14ac:dyDescent="0.25">
      <c r="C261" s="1"/>
      <c r="D261" s="1"/>
      <c r="G261" s="1"/>
      <c r="H261" s="1"/>
      <c r="I261" s="1"/>
      <c r="J261" s="1"/>
    </row>
    <row r="262" spans="3:13" x14ac:dyDescent="0.25">
      <c r="C262" s="1"/>
      <c r="D262" s="1"/>
      <c r="G262" s="1"/>
      <c r="H262" s="1"/>
      <c r="I262" s="1"/>
      <c r="J262" s="1"/>
    </row>
    <row r="263" spans="3:13" x14ac:dyDescent="0.25">
      <c r="C263" s="1"/>
      <c r="D263" s="1"/>
      <c r="G263" s="1"/>
      <c r="H263" s="1"/>
      <c r="I263" s="1"/>
      <c r="J263" s="1"/>
    </row>
    <row r="264" spans="3:13" s="6" customFormat="1" x14ac:dyDescent="0.25">
      <c r="C264" s="1"/>
      <c r="D264" s="1"/>
      <c r="E264" s="2"/>
      <c r="F264" s="4"/>
      <c r="G264" s="1"/>
      <c r="M264" s="190"/>
    </row>
    <row r="265" spans="3:13" s="6" customFormat="1" x14ac:dyDescent="0.25">
      <c r="C265" s="1"/>
      <c r="D265" s="1"/>
      <c r="E265" s="2"/>
      <c r="F265" s="4"/>
      <c r="G265" s="1"/>
      <c r="M265" s="190"/>
    </row>
    <row r="266" spans="3:13" s="6" customFormat="1" x14ac:dyDescent="0.25">
      <c r="C266" s="1"/>
      <c r="D266" s="1"/>
      <c r="E266" s="2"/>
      <c r="F266" s="4"/>
      <c r="G266" s="1"/>
      <c r="M266" s="190"/>
    </row>
    <row r="267" spans="3:13" s="6" customFormat="1" x14ac:dyDescent="0.25">
      <c r="C267" s="1"/>
      <c r="D267" s="1"/>
      <c r="E267" s="2"/>
      <c r="F267" s="4"/>
      <c r="G267" s="1"/>
      <c r="M267" s="190"/>
    </row>
    <row r="268" spans="3:13" s="6" customFormat="1" x14ac:dyDescent="0.25">
      <c r="C268" s="1"/>
      <c r="D268" s="1"/>
      <c r="E268" s="2"/>
      <c r="F268" s="4"/>
      <c r="G268" s="1"/>
      <c r="M268" s="190"/>
    </row>
    <row r="269" spans="3:13" s="6" customFormat="1" x14ac:dyDescent="0.25">
      <c r="C269" s="1"/>
      <c r="D269" s="1"/>
      <c r="E269" s="2"/>
      <c r="F269" s="4"/>
      <c r="G269" s="1"/>
      <c r="M269" s="190"/>
    </row>
    <row r="270" spans="3:13" s="6" customFormat="1" x14ac:dyDescent="0.25">
      <c r="C270" s="1"/>
      <c r="D270" s="1"/>
      <c r="E270" s="2"/>
      <c r="F270" s="4"/>
      <c r="G270" s="1"/>
      <c r="M270" s="190"/>
    </row>
    <row r="271" spans="3:13" s="6" customFormat="1" x14ac:dyDescent="0.25">
      <c r="C271" s="1"/>
      <c r="D271" s="1"/>
      <c r="E271" s="2"/>
      <c r="F271" s="4"/>
      <c r="G271" s="1"/>
      <c r="M271" s="190"/>
    </row>
    <row r="272" spans="3:13" s="6" customFormat="1" x14ac:dyDescent="0.25">
      <c r="C272" s="1"/>
      <c r="D272" s="1"/>
      <c r="E272" s="2"/>
      <c r="F272" s="4"/>
      <c r="G272" s="1"/>
      <c r="M272" s="190"/>
    </row>
    <row r="273" spans="3:13" s="6" customFormat="1" x14ac:dyDescent="0.25">
      <c r="C273" s="1"/>
      <c r="D273" s="1"/>
      <c r="E273" s="2"/>
      <c r="F273" s="4"/>
      <c r="G273" s="1"/>
      <c r="M273" s="190"/>
    </row>
    <row r="274" spans="3:13" s="6" customFormat="1" x14ac:dyDescent="0.25">
      <c r="C274" s="1"/>
      <c r="D274" s="1"/>
      <c r="E274" s="2"/>
      <c r="F274" s="4"/>
      <c r="G274" s="1"/>
      <c r="M274" s="190"/>
    </row>
    <row r="275" spans="3:13" s="6" customFormat="1" x14ac:dyDescent="0.25">
      <c r="C275" s="1"/>
      <c r="D275" s="1"/>
      <c r="E275" s="2"/>
      <c r="F275" s="4"/>
      <c r="G275" s="1"/>
      <c r="M275" s="190"/>
    </row>
    <row r="276" spans="3:13" s="6" customFormat="1" x14ac:dyDescent="0.25">
      <c r="C276" s="1"/>
      <c r="D276" s="1"/>
      <c r="E276" s="2"/>
      <c r="F276" s="4"/>
      <c r="G276" s="1"/>
      <c r="M276" s="190"/>
    </row>
    <row r="277" spans="3:13" s="6" customFormat="1" x14ac:dyDescent="0.25">
      <c r="C277" s="1"/>
      <c r="D277" s="1"/>
      <c r="E277" s="2"/>
      <c r="F277" s="4"/>
      <c r="G277" s="1"/>
      <c r="M277" s="190"/>
    </row>
    <row r="278" spans="3:13" s="6" customFormat="1" x14ac:dyDescent="0.25">
      <c r="C278" s="1"/>
      <c r="D278" s="1"/>
      <c r="E278" s="2"/>
      <c r="F278" s="4"/>
      <c r="G278" s="1"/>
      <c r="M278" s="190"/>
    </row>
    <row r="279" spans="3:13" s="6" customFormat="1" x14ac:dyDescent="0.25">
      <c r="C279" s="1"/>
      <c r="D279" s="1"/>
      <c r="E279" s="2"/>
      <c r="F279" s="4"/>
      <c r="G279" s="1"/>
      <c r="M279" s="190"/>
    </row>
    <row r="280" spans="3:13" s="6" customFormat="1" x14ac:dyDescent="0.25">
      <c r="C280" s="1"/>
      <c r="D280" s="1"/>
      <c r="E280" s="2"/>
      <c r="F280" s="4"/>
      <c r="G280" s="1"/>
      <c r="M280" s="190"/>
    </row>
    <row r="281" spans="3:13" s="6" customFormat="1" x14ac:dyDescent="0.25">
      <c r="C281" s="1"/>
      <c r="D281" s="1"/>
      <c r="E281" s="2"/>
      <c r="F281" s="4"/>
      <c r="G281" s="1"/>
      <c r="M281" s="190"/>
    </row>
    <row r="282" spans="3:13" s="6" customFormat="1" x14ac:dyDescent="0.25">
      <c r="C282" s="1"/>
      <c r="D282" s="1"/>
      <c r="E282" s="2"/>
      <c r="F282" s="4"/>
      <c r="G282" s="1"/>
      <c r="M282" s="190"/>
    </row>
    <row r="283" spans="3:13" s="6" customFormat="1" x14ac:dyDescent="0.25">
      <c r="C283" s="1"/>
      <c r="D283" s="1"/>
      <c r="E283" s="2"/>
      <c r="F283" s="4"/>
      <c r="G283" s="1"/>
      <c r="M283" s="190"/>
    </row>
    <row r="284" spans="3:13" s="6" customFormat="1" x14ac:dyDescent="0.25">
      <c r="C284" s="1"/>
      <c r="D284" s="1"/>
      <c r="E284" s="2"/>
      <c r="F284" s="4"/>
      <c r="G284" s="1"/>
      <c r="M284" s="190"/>
    </row>
    <row r="285" spans="3:13" s="6" customFormat="1" x14ac:dyDescent="0.25">
      <c r="C285" s="1"/>
      <c r="D285" s="1"/>
      <c r="E285" s="2"/>
      <c r="F285" s="4"/>
      <c r="G285" s="1"/>
      <c r="M285" s="190"/>
    </row>
    <row r="286" spans="3:13" s="6" customFormat="1" x14ac:dyDescent="0.25">
      <c r="C286" s="1"/>
      <c r="D286" s="1"/>
      <c r="E286" s="2"/>
      <c r="F286" s="4"/>
      <c r="G286" s="1"/>
      <c r="M286" s="190"/>
    </row>
    <row r="287" spans="3:13" s="6" customFormat="1" x14ac:dyDescent="0.25">
      <c r="C287" s="1"/>
      <c r="D287" s="1"/>
      <c r="E287" s="2"/>
      <c r="F287" s="4"/>
      <c r="G287" s="1"/>
      <c r="M287" s="190"/>
    </row>
    <row r="288" spans="3:13" s="6" customFormat="1" x14ac:dyDescent="0.25">
      <c r="C288" s="1"/>
      <c r="D288" s="1"/>
      <c r="E288" s="2"/>
      <c r="F288" s="4"/>
      <c r="G288" s="1"/>
      <c r="M288" s="190"/>
    </row>
    <row r="289" spans="3:13" s="6" customFormat="1" x14ac:dyDescent="0.25">
      <c r="C289" s="1"/>
      <c r="D289" s="1"/>
      <c r="E289" s="2"/>
      <c r="F289" s="4"/>
      <c r="G289" s="1"/>
      <c r="M289" s="190"/>
    </row>
    <row r="290" spans="3:13" s="6" customFormat="1" x14ac:dyDescent="0.25">
      <c r="C290" s="1"/>
      <c r="D290" s="1"/>
      <c r="E290" s="2"/>
      <c r="F290" s="4"/>
      <c r="G290" s="1"/>
      <c r="M290" s="190"/>
    </row>
    <row r="291" spans="3:13" s="6" customFormat="1" x14ac:dyDescent="0.25">
      <c r="C291" s="1"/>
      <c r="D291" s="1"/>
      <c r="E291" s="2"/>
      <c r="F291" s="4"/>
      <c r="G291" s="1"/>
      <c r="M291" s="190"/>
    </row>
    <row r="292" spans="3:13" s="6" customFormat="1" x14ac:dyDescent="0.25">
      <c r="C292" s="1"/>
      <c r="D292" s="1"/>
      <c r="E292" s="2"/>
      <c r="F292" s="4"/>
      <c r="G292" s="1"/>
      <c r="M292" s="190"/>
    </row>
    <row r="293" spans="3:13" s="6" customFormat="1" x14ac:dyDescent="0.25">
      <c r="C293" s="1"/>
      <c r="D293" s="1"/>
      <c r="E293" s="2"/>
      <c r="F293" s="4"/>
      <c r="G293" s="1"/>
      <c r="M293" s="190"/>
    </row>
    <row r="294" spans="3:13" s="6" customFormat="1" x14ac:dyDescent="0.25">
      <c r="C294" s="1"/>
      <c r="D294" s="1"/>
      <c r="E294" s="2"/>
      <c r="F294" s="4"/>
      <c r="G294" s="1"/>
      <c r="M294" s="190"/>
    </row>
    <row r="295" spans="3:13" s="6" customFormat="1" x14ac:dyDescent="0.25">
      <c r="C295" s="1"/>
      <c r="D295" s="1"/>
      <c r="E295" s="2"/>
      <c r="F295" s="4"/>
      <c r="G295" s="1"/>
      <c r="M295" s="190"/>
    </row>
    <row r="296" spans="3:13" s="6" customFormat="1" x14ac:dyDescent="0.25">
      <c r="C296" s="1"/>
      <c r="D296" s="1"/>
      <c r="E296" s="2"/>
      <c r="F296" s="4"/>
      <c r="G296" s="1"/>
      <c r="M296" s="190"/>
    </row>
    <row r="297" spans="3:13" s="6" customFormat="1" x14ac:dyDescent="0.25">
      <c r="C297" s="1"/>
      <c r="D297" s="1"/>
      <c r="E297" s="2"/>
      <c r="F297" s="4"/>
      <c r="G297" s="1"/>
      <c r="M297" s="190"/>
    </row>
    <row r="298" spans="3:13" s="6" customFormat="1" x14ac:dyDescent="0.25">
      <c r="C298" s="1"/>
      <c r="D298" s="1"/>
      <c r="E298" s="2"/>
      <c r="F298" s="4"/>
      <c r="G298" s="1"/>
      <c r="M298" s="190"/>
    </row>
    <row r="299" spans="3:13" s="6" customFormat="1" x14ac:dyDescent="0.25">
      <c r="C299" s="1"/>
      <c r="D299" s="1"/>
      <c r="E299" s="2"/>
      <c r="F299" s="4"/>
      <c r="G299" s="1"/>
      <c r="M299" s="190"/>
    </row>
    <row r="300" spans="3:13" s="6" customFormat="1" x14ac:dyDescent="0.25">
      <c r="C300" s="1"/>
      <c r="D300" s="1"/>
      <c r="E300" s="2"/>
      <c r="F300" s="4"/>
      <c r="G300" s="1"/>
      <c r="M300" s="190"/>
    </row>
    <row r="301" spans="3:13" s="6" customFormat="1" x14ac:dyDescent="0.25">
      <c r="C301" s="1"/>
      <c r="D301" s="1"/>
      <c r="E301" s="2"/>
      <c r="F301" s="4"/>
      <c r="G301" s="1"/>
      <c r="M301" s="190"/>
    </row>
    <row r="302" spans="3:13" s="6" customFormat="1" x14ac:dyDescent="0.25">
      <c r="C302" s="1"/>
      <c r="D302" s="1"/>
      <c r="E302" s="2"/>
      <c r="F302" s="4"/>
      <c r="G302" s="1"/>
      <c r="M302" s="190"/>
    </row>
    <row r="303" spans="3:13" s="6" customFormat="1" x14ac:dyDescent="0.25">
      <c r="C303" s="1"/>
      <c r="D303" s="1"/>
      <c r="E303" s="2"/>
      <c r="F303" s="4"/>
      <c r="G303" s="1"/>
      <c r="M303" s="190"/>
    </row>
    <row r="304" spans="3:13" s="6" customFormat="1" x14ac:dyDescent="0.25">
      <c r="C304" s="1"/>
      <c r="D304" s="1"/>
      <c r="E304" s="2"/>
      <c r="F304" s="4"/>
      <c r="G304" s="1"/>
      <c r="M304" s="190"/>
    </row>
    <row r="305" spans="3:13" s="6" customFormat="1" x14ac:dyDescent="0.25">
      <c r="C305" s="1"/>
      <c r="D305" s="1"/>
      <c r="E305" s="2"/>
      <c r="F305" s="4"/>
      <c r="G305" s="1"/>
      <c r="M305" s="190"/>
    </row>
    <row r="306" spans="3:13" s="6" customFormat="1" x14ac:dyDescent="0.25">
      <c r="C306" s="1"/>
      <c r="D306" s="1"/>
      <c r="E306" s="2"/>
      <c r="F306" s="4"/>
      <c r="G306" s="1"/>
      <c r="M306" s="190"/>
    </row>
    <row r="307" spans="3:13" s="6" customFormat="1" x14ac:dyDescent="0.25">
      <c r="C307" s="1"/>
      <c r="D307" s="1"/>
      <c r="E307" s="2"/>
      <c r="F307" s="4"/>
      <c r="G307" s="1"/>
      <c r="M307" s="190"/>
    </row>
    <row r="308" spans="3:13" s="6" customFormat="1" x14ac:dyDescent="0.25">
      <c r="C308" s="1"/>
      <c r="D308" s="1"/>
      <c r="E308" s="2"/>
      <c r="F308" s="4"/>
      <c r="G308" s="1"/>
      <c r="M308" s="190"/>
    </row>
    <row r="309" spans="3:13" s="6" customFormat="1" x14ac:dyDescent="0.25">
      <c r="C309" s="1"/>
      <c r="D309" s="1"/>
      <c r="E309" s="2"/>
      <c r="F309" s="4"/>
      <c r="G309" s="1"/>
      <c r="M309" s="190"/>
    </row>
    <row r="310" spans="3:13" s="6" customFormat="1" x14ac:dyDescent="0.25">
      <c r="C310" s="1"/>
      <c r="D310" s="1"/>
      <c r="E310" s="2"/>
      <c r="F310" s="4"/>
      <c r="G310" s="1"/>
      <c r="M310" s="190"/>
    </row>
    <row r="311" spans="3:13" s="6" customFormat="1" x14ac:dyDescent="0.25">
      <c r="C311" s="1"/>
      <c r="D311" s="1"/>
      <c r="E311" s="2"/>
      <c r="F311" s="4"/>
      <c r="G311" s="1"/>
      <c r="M311" s="190"/>
    </row>
    <row r="312" spans="3:13" s="6" customFormat="1" x14ac:dyDescent="0.25">
      <c r="C312" s="1"/>
      <c r="D312" s="1"/>
      <c r="E312" s="2"/>
      <c r="F312" s="4"/>
      <c r="G312" s="1"/>
      <c r="M312" s="190"/>
    </row>
    <row r="313" spans="3:13" s="6" customFormat="1" x14ac:dyDescent="0.25">
      <c r="C313" s="1"/>
      <c r="D313" s="1"/>
      <c r="E313" s="2"/>
      <c r="F313" s="4"/>
      <c r="G313" s="1"/>
      <c r="M313" s="190"/>
    </row>
    <row r="314" spans="3:13" s="6" customFormat="1" x14ac:dyDescent="0.25">
      <c r="C314" s="1"/>
      <c r="D314" s="1"/>
      <c r="E314" s="2"/>
      <c r="F314" s="4"/>
      <c r="G314" s="1"/>
      <c r="M314" s="190"/>
    </row>
    <row r="315" spans="3:13" s="6" customFormat="1" x14ac:dyDescent="0.25">
      <c r="C315" s="1"/>
      <c r="D315" s="1"/>
      <c r="E315" s="2"/>
      <c r="F315" s="4"/>
      <c r="G315" s="1"/>
      <c r="M315" s="190"/>
    </row>
    <row r="316" spans="3:13" s="6" customFormat="1" x14ac:dyDescent="0.25">
      <c r="C316" s="1"/>
      <c r="D316" s="1"/>
      <c r="E316" s="2"/>
      <c r="F316" s="4"/>
      <c r="G316" s="1"/>
      <c r="M316" s="190"/>
    </row>
    <row r="317" spans="3:13" s="6" customFormat="1" x14ac:dyDescent="0.25">
      <c r="C317" s="1"/>
      <c r="D317" s="1"/>
      <c r="E317" s="2"/>
      <c r="F317" s="4"/>
      <c r="G317" s="1"/>
      <c r="M317" s="190"/>
    </row>
    <row r="318" spans="3:13" s="6" customFormat="1" x14ac:dyDescent="0.25">
      <c r="C318" s="1"/>
      <c r="D318" s="1"/>
      <c r="E318" s="2"/>
      <c r="F318" s="4"/>
      <c r="G318" s="1"/>
      <c r="M318" s="190"/>
    </row>
    <row r="319" spans="3:13" s="6" customFormat="1" x14ac:dyDescent="0.25">
      <c r="C319" s="1"/>
      <c r="D319" s="1"/>
      <c r="E319" s="2"/>
      <c r="F319" s="4"/>
      <c r="G319" s="1"/>
      <c r="M319" s="190"/>
    </row>
    <row r="320" spans="3:13" s="6" customFormat="1" x14ac:dyDescent="0.25">
      <c r="C320" s="1"/>
      <c r="D320" s="1"/>
      <c r="E320" s="2"/>
      <c r="F320" s="4"/>
      <c r="G320" s="1"/>
      <c r="M320" s="190"/>
    </row>
    <row r="321" spans="3:13" s="6" customFormat="1" x14ac:dyDescent="0.25">
      <c r="C321" s="1"/>
      <c r="D321" s="1"/>
      <c r="E321" s="2"/>
      <c r="F321" s="4"/>
      <c r="G321" s="1"/>
      <c r="M321" s="190"/>
    </row>
    <row r="322" spans="3:13" s="6" customFormat="1" x14ac:dyDescent="0.25">
      <c r="C322" s="1"/>
      <c r="D322" s="1"/>
      <c r="E322" s="2"/>
      <c r="F322" s="4"/>
      <c r="G322" s="1"/>
      <c r="M322" s="190"/>
    </row>
    <row r="323" spans="3:13" s="6" customFormat="1" x14ac:dyDescent="0.25">
      <c r="C323" s="1"/>
      <c r="D323" s="1"/>
      <c r="E323" s="2"/>
      <c r="F323" s="4"/>
      <c r="G323" s="1"/>
      <c r="M323" s="190"/>
    </row>
    <row r="324" spans="3:13" s="6" customFormat="1" x14ac:dyDescent="0.25">
      <c r="C324" s="1"/>
      <c r="D324" s="1"/>
      <c r="E324" s="2"/>
      <c r="F324" s="4"/>
      <c r="G324" s="1"/>
      <c r="M324" s="190"/>
    </row>
    <row r="325" spans="3:13" s="6" customFormat="1" x14ac:dyDescent="0.25">
      <c r="C325" s="1"/>
      <c r="D325" s="1"/>
      <c r="E325" s="2"/>
      <c r="F325" s="4"/>
      <c r="G325" s="1"/>
      <c r="M325" s="190"/>
    </row>
    <row r="326" spans="3:13" s="6" customFormat="1" x14ac:dyDescent="0.25">
      <c r="C326" s="1"/>
      <c r="D326" s="1"/>
      <c r="E326" s="2"/>
      <c r="F326" s="4"/>
      <c r="G326" s="1"/>
      <c r="M326" s="190"/>
    </row>
    <row r="327" spans="3:13" s="6" customFormat="1" x14ac:dyDescent="0.25">
      <c r="C327" s="1"/>
      <c r="D327" s="1"/>
      <c r="E327" s="2"/>
      <c r="F327" s="4"/>
      <c r="G327" s="1"/>
      <c r="M327" s="190"/>
    </row>
    <row r="328" spans="3:13" s="6" customFormat="1" x14ac:dyDescent="0.25">
      <c r="C328" s="1"/>
      <c r="D328" s="1"/>
      <c r="E328" s="2"/>
      <c r="F328" s="4"/>
      <c r="G328" s="1"/>
      <c r="M328" s="190"/>
    </row>
    <row r="329" spans="3:13" s="6" customFormat="1" x14ac:dyDescent="0.25">
      <c r="C329" s="1"/>
      <c r="D329" s="1"/>
      <c r="E329" s="2"/>
      <c r="F329" s="4"/>
      <c r="G329" s="1"/>
      <c r="M329" s="190"/>
    </row>
    <row r="330" spans="3:13" s="6" customFormat="1" x14ac:dyDescent="0.25">
      <c r="C330" s="1"/>
      <c r="D330" s="1"/>
      <c r="E330" s="2"/>
      <c r="F330" s="4"/>
      <c r="G330" s="1"/>
      <c r="M330" s="190"/>
    </row>
    <row r="331" spans="3:13" s="6" customFormat="1" x14ac:dyDescent="0.25">
      <c r="C331" s="1"/>
      <c r="D331" s="1"/>
      <c r="E331" s="2"/>
      <c r="F331" s="4"/>
      <c r="G331" s="1"/>
      <c r="M331" s="190"/>
    </row>
    <row r="332" spans="3:13" s="6" customFormat="1" x14ac:dyDescent="0.25">
      <c r="C332" s="1"/>
      <c r="D332" s="1"/>
      <c r="E332" s="2"/>
      <c r="F332" s="4"/>
      <c r="G332" s="1"/>
      <c r="M332" s="190"/>
    </row>
    <row r="333" spans="3:13" s="6" customFormat="1" x14ac:dyDescent="0.25">
      <c r="C333" s="1"/>
      <c r="D333" s="1"/>
      <c r="E333" s="2"/>
      <c r="F333" s="4"/>
      <c r="G333" s="1"/>
      <c r="M333" s="190"/>
    </row>
    <row r="334" spans="3:13" s="6" customFormat="1" x14ac:dyDescent="0.25">
      <c r="C334" s="1"/>
      <c r="D334" s="1"/>
      <c r="E334" s="2"/>
      <c r="F334" s="4"/>
      <c r="G334" s="1"/>
      <c r="M334" s="190"/>
    </row>
    <row r="335" spans="3:13" s="6" customFormat="1" x14ac:dyDescent="0.25">
      <c r="C335" s="1"/>
      <c r="D335" s="1"/>
      <c r="E335" s="2"/>
      <c r="F335" s="4"/>
      <c r="G335" s="1"/>
      <c r="M335" s="190"/>
    </row>
    <row r="336" spans="3:13" s="6" customFormat="1" x14ac:dyDescent="0.25">
      <c r="C336" s="1"/>
      <c r="D336" s="1"/>
      <c r="E336" s="2"/>
      <c r="F336" s="4"/>
      <c r="G336" s="1"/>
      <c r="M336" s="190"/>
    </row>
    <row r="337" spans="3:13" s="6" customFormat="1" x14ac:dyDescent="0.25">
      <c r="C337" s="1"/>
      <c r="D337" s="1"/>
      <c r="E337" s="2"/>
      <c r="F337" s="4"/>
      <c r="G337" s="1"/>
      <c r="M337" s="190"/>
    </row>
    <row r="338" spans="3:13" s="6" customFormat="1" x14ac:dyDescent="0.25">
      <c r="C338" s="1"/>
      <c r="D338" s="1"/>
      <c r="E338" s="2"/>
      <c r="F338" s="4"/>
      <c r="G338" s="1"/>
      <c r="M338" s="190"/>
    </row>
    <row r="339" spans="3:13" s="6" customFormat="1" x14ac:dyDescent="0.25">
      <c r="C339" s="1"/>
      <c r="D339" s="1"/>
      <c r="E339" s="2"/>
      <c r="F339" s="4"/>
      <c r="G339" s="1"/>
      <c r="M339" s="190"/>
    </row>
    <row r="340" spans="3:13" s="6" customFormat="1" x14ac:dyDescent="0.25">
      <c r="C340" s="1"/>
      <c r="D340" s="1"/>
      <c r="E340" s="2"/>
      <c r="F340" s="4"/>
      <c r="G340" s="1"/>
      <c r="M340" s="190"/>
    </row>
    <row r="341" spans="3:13" s="6" customFormat="1" x14ac:dyDescent="0.25">
      <c r="C341" s="1"/>
      <c r="D341" s="1"/>
      <c r="E341" s="2"/>
      <c r="F341" s="4"/>
      <c r="G341" s="1"/>
      <c r="M341" s="190"/>
    </row>
    <row r="342" spans="3:13" s="6" customFormat="1" x14ac:dyDescent="0.25">
      <c r="C342" s="1"/>
      <c r="D342" s="1"/>
      <c r="E342" s="2"/>
      <c r="F342" s="4"/>
      <c r="G342" s="1"/>
      <c r="M342" s="190"/>
    </row>
    <row r="343" spans="3:13" s="6" customFormat="1" x14ac:dyDescent="0.25">
      <c r="C343" s="1"/>
      <c r="D343" s="1"/>
      <c r="E343" s="2"/>
      <c r="F343" s="4"/>
      <c r="G343" s="1"/>
      <c r="M343" s="190"/>
    </row>
    <row r="344" spans="3:13" s="6" customFormat="1" x14ac:dyDescent="0.25">
      <c r="C344" s="1"/>
      <c r="D344" s="1"/>
      <c r="E344" s="2"/>
      <c r="F344" s="4"/>
      <c r="G344" s="1"/>
      <c r="M344" s="190"/>
    </row>
    <row r="345" spans="3:13" s="6" customFormat="1" x14ac:dyDescent="0.25">
      <c r="C345" s="1"/>
      <c r="D345" s="1"/>
      <c r="E345" s="2"/>
      <c r="F345" s="4"/>
      <c r="G345" s="1"/>
      <c r="M345" s="190"/>
    </row>
    <row r="346" spans="3:13" s="6" customFormat="1" x14ac:dyDescent="0.25">
      <c r="C346" s="1"/>
      <c r="D346" s="1"/>
      <c r="E346" s="2"/>
      <c r="F346" s="4"/>
      <c r="G346" s="1"/>
      <c r="M346" s="190"/>
    </row>
    <row r="347" spans="3:13" s="6" customFormat="1" x14ac:dyDescent="0.25">
      <c r="C347" s="1"/>
      <c r="D347" s="1"/>
      <c r="E347" s="2"/>
      <c r="F347" s="4"/>
      <c r="G347" s="1"/>
      <c r="M347" s="190"/>
    </row>
    <row r="348" spans="3:13" s="6" customFormat="1" x14ac:dyDescent="0.25">
      <c r="C348" s="1"/>
      <c r="D348" s="1"/>
      <c r="E348" s="2"/>
      <c r="F348" s="4"/>
      <c r="G348" s="1"/>
      <c r="M348" s="190"/>
    </row>
    <row r="349" spans="3:13" s="6" customFormat="1" x14ac:dyDescent="0.25">
      <c r="C349" s="1"/>
      <c r="D349" s="1"/>
      <c r="E349" s="2"/>
      <c r="F349" s="4"/>
      <c r="G349" s="1"/>
      <c r="M349" s="190"/>
    </row>
    <row r="350" spans="3:13" s="6" customFormat="1" x14ac:dyDescent="0.25">
      <c r="C350" s="1"/>
      <c r="D350" s="1"/>
      <c r="E350" s="2"/>
      <c r="F350" s="4"/>
      <c r="G350" s="1"/>
      <c r="M350" s="190"/>
    </row>
    <row r="351" spans="3:13" s="6" customFormat="1" x14ac:dyDescent="0.25">
      <c r="C351" s="1"/>
      <c r="D351" s="1"/>
      <c r="E351" s="2"/>
      <c r="F351" s="4"/>
      <c r="G351" s="1"/>
      <c r="M351" s="190"/>
    </row>
    <row r="352" spans="3:13" s="6" customFormat="1" x14ac:dyDescent="0.25">
      <c r="C352" s="1"/>
      <c r="D352" s="1"/>
      <c r="E352" s="2"/>
      <c r="F352" s="4"/>
      <c r="G352" s="1"/>
      <c r="M352" s="190"/>
    </row>
    <row r="353" spans="3:13" s="6" customFormat="1" x14ac:dyDescent="0.25">
      <c r="C353" s="1"/>
      <c r="D353" s="1"/>
      <c r="E353" s="2"/>
      <c r="F353" s="4"/>
      <c r="G353" s="1"/>
      <c r="M353" s="190"/>
    </row>
    <row r="354" spans="3:13" s="6" customFormat="1" x14ac:dyDescent="0.25">
      <c r="C354" s="1"/>
      <c r="D354" s="1"/>
      <c r="E354" s="2"/>
      <c r="F354" s="4"/>
      <c r="G354" s="1"/>
      <c r="M354" s="190"/>
    </row>
    <row r="355" spans="3:13" s="6" customFormat="1" x14ac:dyDescent="0.25">
      <c r="C355" s="1"/>
      <c r="D355" s="1"/>
      <c r="E355" s="2"/>
      <c r="F355" s="4"/>
      <c r="G355" s="1"/>
      <c r="M355" s="190"/>
    </row>
    <row r="356" spans="3:13" s="6" customFormat="1" x14ac:dyDescent="0.25">
      <c r="C356" s="1"/>
      <c r="D356" s="1"/>
      <c r="E356" s="2"/>
      <c r="F356" s="4"/>
      <c r="G356" s="1"/>
      <c r="M356" s="190"/>
    </row>
    <row r="357" spans="3:13" s="6" customFormat="1" x14ac:dyDescent="0.25">
      <c r="C357" s="1"/>
      <c r="D357" s="1"/>
      <c r="E357" s="2"/>
      <c r="F357" s="4"/>
      <c r="G357" s="1"/>
      <c r="M357" s="190"/>
    </row>
    <row r="358" spans="3:13" s="6" customFormat="1" x14ac:dyDescent="0.25">
      <c r="C358" s="1"/>
      <c r="D358" s="1"/>
      <c r="E358" s="2"/>
      <c r="F358" s="4"/>
      <c r="G358" s="1"/>
      <c r="M358" s="190"/>
    </row>
    <row r="359" spans="3:13" s="6" customFormat="1" x14ac:dyDescent="0.25">
      <c r="C359" s="1"/>
      <c r="D359" s="1"/>
      <c r="E359" s="2"/>
      <c r="F359" s="4"/>
      <c r="G359" s="1"/>
      <c r="M359" s="190"/>
    </row>
    <row r="360" spans="3:13" s="6" customFormat="1" x14ac:dyDescent="0.25">
      <c r="C360" s="1"/>
      <c r="D360" s="1"/>
      <c r="E360" s="2"/>
      <c r="F360" s="4"/>
      <c r="G360" s="1"/>
      <c r="M360" s="190"/>
    </row>
    <row r="361" spans="3:13" s="6" customFormat="1" x14ac:dyDescent="0.25">
      <c r="C361" s="1"/>
      <c r="D361" s="1"/>
      <c r="E361" s="2"/>
      <c r="F361" s="4"/>
      <c r="G361" s="1"/>
      <c r="M361" s="190"/>
    </row>
    <row r="362" spans="3:13" s="6" customFormat="1" x14ac:dyDescent="0.25">
      <c r="C362" s="1"/>
      <c r="D362" s="1"/>
      <c r="E362" s="2"/>
      <c r="F362" s="4"/>
      <c r="G362" s="1"/>
      <c r="M362" s="190"/>
    </row>
    <row r="363" spans="3:13" s="6" customFormat="1" x14ac:dyDescent="0.25">
      <c r="C363" s="1"/>
      <c r="D363" s="1"/>
      <c r="E363" s="2"/>
      <c r="F363" s="4"/>
      <c r="G363" s="1"/>
      <c r="M363" s="190"/>
    </row>
    <row r="364" spans="3:13" s="6" customFormat="1" x14ac:dyDescent="0.25">
      <c r="C364" s="1"/>
      <c r="D364" s="1"/>
      <c r="E364" s="2"/>
      <c r="F364" s="4"/>
      <c r="G364" s="1"/>
      <c r="M364" s="190"/>
    </row>
    <row r="365" spans="3:13" s="6" customFormat="1" x14ac:dyDescent="0.25">
      <c r="C365" s="1"/>
      <c r="D365" s="1"/>
      <c r="E365" s="2"/>
      <c r="F365" s="4"/>
      <c r="G365" s="1"/>
      <c r="M365" s="190"/>
    </row>
    <row r="366" spans="3:13" s="6" customFormat="1" x14ac:dyDescent="0.25">
      <c r="C366" s="1"/>
      <c r="D366" s="1"/>
      <c r="E366" s="2"/>
      <c r="F366" s="4"/>
      <c r="G366" s="1"/>
      <c r="M366" s="190"/>
    </row>
    <row r="367" spans="3:13" s="6" customFormat="1" x14ac:dyDescent="0.25">
      <c r="C367" s="1"/>
      <c r="D367" s="1"/>
      <c r="E367" s="2"/>
      <c r="F367" s="4"/>
      <c r="G367" s="1"/>
      <c r="M367" s="190"/>
    </row>
    <row r="368" spans="3:13" s="6" customFormat="1" x14ac:dyDescent="0.25">
      <c r="C368" s="1"/>
      <c r="D368" s="1"/>
      <c r="E368" s="2"/>
      <c r="F368" s="4"/>
      <c r="G368" s="1"/>
      <c r="M368" s="190"/>
    </row>
    <row r="369" spans="3:13" s="6" customFormat="1" x14ac:dyDescent="0.25">
      <c r="C369" s="1"/>
      <c r="D369" s="1"/>
      <c r="E369" s="2"/>
      <c r="F369" s="4"/>
      <c r="G369" s="1"/>
      <c r="M369" s="190"/>
    </row>
    <row r="370" spans="3:13" s="6" customFormat="1" x14ac:dyDescent="0.25">
      <c r="C370" s="1"/>
      <c r="D370" s="1"/>
      <c r="E370" s="2"/>
      <c r="F370" s="4"/>
      <c r="G370" s="1"/>
      <c r="M370" s="190"/>
    </row>
    <row r="371" spans="3:13" s="6" customFormat="1" x14ac:dyDescent="0.25">
      <c r="C371" s="1"/>
      <c r="D371" s="1"/>
      <c r="E371" s="2"/>
      <c r="F371" s="4"/>
      <c r="G371" s="1"/>
      <c r="M371" s="190"/>
    </row>
    <row r="372" spans="3:13" s="6" customFormat="1" x14ac:dyDescent="0.25">
      <c r="C372" s="1"/>
      <c r="D372" s="1"/>
      <c r="E372" s="2"/>
      <c r="F372" s="4"/>
      <c r="G372" s="1"/>
      <c r="M372" s="190"/>
    </row>
    <row r="373" spans="3:13" s="6" customFormat="1" x14ac:dyDescent="0.25">
      <c r="C373" s="1"/>
      <c r="D373" s="1"/>
      <c r="E373" s="2"/>
      <c r="F373" s="4"/>
      <c r="G373" s="1"/>
      <c r="M373" s="190"/>
    </row>
    <row r="374" spans="3:13" s="6" customFormat="1" x14ac:dyDescent="0.25">
      <c r="C374" s="1"/>
      <c r="D374" s="1"/>
      <c r="E374" s="2"/>
      <c r="F374" s="4"/>
      <c r="G374" s="1"/>
      <c r="M374" s="190"/>
    </row>
    <row r="375" spans="3:13" s="6" customFormat="1" x14ac:dyDescent="0.25">
      <c r="C375" s="1"/>
      <c r="D375" s="1"/>
      <c r="E375" s="2"/>
      <c r="F375" s="4"/>
      <c r="G375" s="1"/>
      <c r="M375" s="190"/>
    </row>
    <row r="376" spans="3:13" s="6" customFormat="1" x14ac:dyDescent="0.25">
      <c r="C376" s="1"/>
      <c r="D376" s="1"/>
      <c r="E376" s="2"/>
      <c r="F376" s="4"/>
      <c r="G376" s="1"/>
      <c r="M376" s="190"/>
    </row>
    <row r="377" spans="3:13" s="6" customFormat="1" x14ac:dyDescent="0.25">
      <c r="C377" s="1"/>
      <c r="D377" s="1"/>
      <c r="E377" s="2"/>
      <c r="F377" s="4"/>
      <c r="G377" s="1"/>
      <c r="M377" s="190"/>
    </row>
    <row r="378" spans="3:13" s="6" customFormat="1" x14ac:dyDescent="0.25">
      <c r="C378" s="1"/>
      <c r="D378" s="1"/>
      <c r="E378" s="2"/>
      <c r="F378" s="4"/>
      <c r="G378" s="1"/>
      <c r="M378" s="190"/>
    </row>
    <row r="379" spans="3:13" s="6" customFormat="1" x14ac:dyDescent="0.25">
      <c r="C379" s="1"/>
      <c r="D379" s="1"/>
      <c r="E379" s="2"/>
      <c r="F379" s="4"/>
      <c r="G379" s="1"/>
      <c r="M379" s="190"/>
    </row>
    <row r="380" spans="3:13" s="6" customFormat="1" x14ac:dyDescent="0.25">
      <c r="C380" s="1"/>
      <c r="D380" s="1"/>
      <c r="E380" s="2"/>
      <c r="F380" s="4"/>
      <c r="G380" s="1"/>
      <c r="M380" s="190"/>
    </row>
    <row r="381" spans="3:13" s="6" customFormat="1" x14ac:dyDescent="0.25">
      <c r="C381" s="1"/>
      <c r="D381" s="1"/>
      <c r="E381" s="2"/>
      <c r="F381" s="4"/>
      <c r="G381" s="1"/>
      <c r="M381" s="190"/>
    </row>
    <row r="382" spans="3:13" s="6" customFormat="1" x14ac:dyDescent="0.25">
      <c r="C382" s="1"/>
      <c r="D382" s="1"/>
      <c r="E382" s="2"/>
      <c r="F382" s="4"/>
      <c r="G382" s="1"/>
      <c r="M382" s="190"/>
    </row>
    <row r="383" spans="3:13" s="6" customFormat="1" x14ac:dyDescent="0.25">
      <c r="C383" s="1"/>
      <c r="D383" s="1"/>
      <c r="E383" s="2"/>
      <c r="F383" s="4"/>
      <c r="G383" s="1"/>
      <c r="M383" s="190"/>
    </row>
    <row r="384" spans="3:13" s="6" customFormat="1" x14ac:dyDescent="0.25">
      <c r="C384" s="1"/>
      <c r="D384" s="1"/>
      <c r="E384" s="2"/>
      <c r="F384" s="4"/>
      <c r="G384" s="1"/>
      <c r="M384" s="190"/>
    </row>
    <row r="385" spans="3:13" s="6" customFormat="1" x14ac:dyDescent="0.25">
      <c r="C385" s="1"/>
      <c r="D385" s="1"/>
      <c r="E385" s="2"/>
      <c r="F385" s="4"/>
      <c r="G385" s="1"/>
      <c r="M385" s="190"/>
    </row>
    <row r="386" spans="3:13" s="6" customFormat="1" x14ac:dyDescent="0.25">
      <c r="C386" s="1"/>
      <c r="D386" s="1"/>
      <c r="E386" s="2"/>
      <c r="F386" s="4"/>
      <c r="G386" s="1"/>
      <c r="M386" s="190"/>
    </row>
    <row r="387" spans="3:13" s="6" customFormat="1" x14ac:dyDescent="0.25">
      <c r="C387" s="1"/>
      <c r="D387" s="1"/>
      <c r="E387" s="2"/>
      <c r="F387" s="4"/>
      <c r="G387" s="1"/>
      <c r="M387" s="190"/>
    </row>
    <row r="388" spans="3:13" s="6" customFormat="1" x14ac:dyDescent="0.25">
      <c r="C388" s="1"/>
      <c r="D388" s="1"/>
      <c r="E388" s="2"/>
      <c r="F388" s="4"/>
      <c r="G388" s="1"/>
      <c r="M388" s="190"/>
    </row>
    <row r="389" spans="3:13" s="6" customFormat="1" x14ac:dyDescent="0.25">
      <c r="C389" s="1"/>
      <c r="D389" s="1"/>
      <c r="E389" s="2"/>
      <c r="F389" s="4"/>
      <c r="G389" s="1"/>
      <c r="M389" s="190"/>
    </row>
    <row r="390" spans="3:13" s="6" customFormat="1" x14ac:dyDescent="0.25">
      <c r="C390" s="1"/>
      <c r="D390" s="1"/>
      <c r="E390" s="2"/>
      <c r="F390" s="4"/>
      <c r="G390" s="1"/>
      <c r="M390" s="190"/>
    </row>
    <row r="391" spans="3:13" s="6" customFormat="1" x14ac:dyDescent="0.25">
      <c r="C391" s="1"/>
      <c r="D391" s="1"/>
      <c r="E391" s="2"/>
      <c r="F391" s="4"/>
      <c r="G391" s="1"/>
      <c r="M391" s="190"/>
    </row>
    <row r="392" spans="3:13" s="6" customFormat="1" x14ac:dyDescent="0.25">
      <c r="C392" s="1"/>
      <c r="D392" s="1"/>
      <c r="E392" s="2"/>
      <c r="F392" s="4"/>
      <c r="G392" s="1"/>
      <c r="M392" s="190"/>
    </row>
    <row r="393" spans="3:13" s="6" customFormat="1" x14ac:dyDescent="0.25">
      <c r="C393" s="1"/>
      <c r="D393" s="1"/>
      <c r="E393" s="2"/>
      <c r="F393" s="4"/>
      <c r="G393" s="1"/>
      <c r="M393" s="190"/>
    </row>
    <row r="394" spans="3:13" s="6" customFormat="1" x14ac:dyDescent="0.25">
      <c r="C394" s="1"/>
      <c r="D394" s="1"/>
      <c r="E394" s="2"/>
      <c r="F394" s="4"/>
      <c r="G394" s="1"/>
      <c r="M394" s="190"/>
    </row>
    <row r="395" spans="3:13" s="6" customFormat="1" x14ac:dyDescent="0.25">
      <c r="C395" s="1"/>
      <c r="D395" s="1"/>
      <c r="E395" s="2"/>
      <c r="F395" s="4"/>
      <c r="G395" s="1"/>
      <c r="M395" s="190"/>
    </row>
    <row r="396" spans="3:13" s="6" customFormat="1" x14ac:dyDescent="0.25">
      <c r="C396" s="1"/>
      <c r="D396" s="1"/>
      <c r="E396" s="2"/>
      <c r="F396" s="4"/>
      <c r="G396" s="1"/>
      <c r="M396" s="190"/>
    </row>
    <row r="397" spans="3:13" s="6" customFormat="1" x14ac:dyDescent="0.25">
      <c r="C397" s="1"/>
      <c r="D397" s="1"/>
      <c r="E397" s="2"/>
      <c r="F397" s="4"/>
      <c r="G397" s="1"/>
      <c r="M397" s="190"/>
    </row>
    <row r="398" spans="3:13" s="6" customFormat="1" x14ac:dyDescent="0.25">
      <c r="C398" s="1"/>
      <c r="D398" s="1"/>
      <c r="E398" s="2"/>
      <c r="F398" s="4"/>
      <c r="G398" s="1"/>
      <c r="M398" s="190"/>
    </row>
    <row r="399" spans="3:13" s="6" customFormat="1" x14ac:dyDescent="0.25">
      <c r="C399" s="1"/>
      <c r="D399" s="1"/>
      <c r="E399" s="2"/>
      <c r="F399" s="4"/>
      <c r="G399" s="1"/>
      <c r="M399" s="190"/>
    </row>
    <row r="400" spans="3:13" s="6" customFormat="1" x14ac:dyDescent="0.25">
      <c r="C400" s="1"/>
      <c r="D400" s="1"/>
      <c r="E400" s="2"/>
      <c r="F400" s="4"/>
      <c r="G400" s="1"/>
      <c r="M400" s="190"/>
    </row>
    <row r="401" spans="3:13" s="6" customFormat="1" x14ac:dyDescent="0.25">
      <c r="C401" s="1"/>
      <c r="D401" s="1"/>
      <c r="E401" s="2"/>
      <c r="F401" s="4"/>
      <c r="G401" s="1"/>
      <c r="M401" s="190"/>
    </row>
    <row r="402" spans="3:13" s="6" customFormat="1" x14ac:dyDescent="0.25">
      <c r="C402" s="1"/>
      <c r="D402" s="1"/>
      <c r="E402" s="2"/>
      <c r="F402" s="4"/>
      <c r="G402" s="1"/>
      <c r="M402" s="190"/>
    </row>
    <row r="403" spans="3:13" s="6" customFormat="1" x14ac:dyDescent="0.25">
      <c r="C403" s="1"/>
      <c r="D403" s="1"/>
      <c r="E403" s="2"/>
      <c r="F403" s="4"/>
      <c r="G403" s="1"/>
      <c r="M403" s="190"/>
    </row>
    <row r="404" spans="3:13" s="6" customFormat="1" x14ac:dyDescent="0.25">
      <c r="C404" s="1"/>
      <c r="D404" s="1"/>
      <c r="E404" s="2"/>
      <c r="F404" s="4"/>
      <c r="G404" s="1"/>
      <c r="M404" s="190"/>
    </row>
    <row r="405" spans="3:13" s="6" customFormat="1" x14ac:dyDescent="0.25">
      <c r="C405" s="1"/>
      <c r="D405" s="1"/>
      <c r="E405" s="2"/>
      <c r="F405" s="4"/>
      <c r="G405" s="1"/>
      <c r="M405" s="190"/>
    </row>
    <row r="406" spans="3:13" s="6" customFormat="1" x14ac:dyDescent="0.25">
      <c r="C406" s="1"/>
      <c r="D406" s="1"/>
      <c r="E406" s="2"/>
      <c r="F406" s="4"/>
      <c r="G406" s="1"/>
      <c r="M406" s="190"/>
    </row>
    <row r="407" spans="3:13" s="6" customFormat="1" x14ac:dyDescent="0.25">
      <c r="C407" s="1"/>
      <c r="D407" s="1"/>
      <c r="E407" s="2"/>
      <c r="F407" s="4"/>
      <c r="G407" s="1"/>
      <c r="M407" s="190"/>
    </row>
    <row r="408" spans="3:13" s="6" customFormat="1" x14ac:dyDescent="0.25">
      <c r="C408" s="1"/>
      <c r="D408" s="1"/>
      <c r="E408" s="2"/>
      <c r="F408" s="4"/>
      <c r="G408" s="1"/>
      <c r="M408" s="190"/>
    </row>
    <row r="409" spans="3:13" s="6" customFormat="1" x14ac:dyDescent="0.25">
      <c r="C409" s="1"/>
      <c r="D409" s="1"/>
      <c r="E409" s="2"/>
      <c r="F409" s="4"/>
      <c r="G409" s="1"/>
      <c r="M409" s="190"/>
    </row>
    <row r="410" spans="3:13" s="6" customFormat="1" x14ac:dyDescent="0.25">
      <c r="C410" s="1"/>
      <c r="D410" s="1"/>
      <c r="E410" s="2"/>
      <c r="F410" s="4"/>
      <c r="G410" s="1"/>
      <c r="M410" s="190"/>
    </row>
    <row r="411" spans="3:13" s="6" customFormat="1" x14ac:dyDescent="0.25">
      <c r="C411" s="1"/>
      <c r="D411" s="1"/>
      <c r="E411" s="2"/>
      <c r="F411" s="4"/>
      <c r="G411" s="1"/>
      <c r="M411" s="190"/>
    </row>
    <row r="412" spans="3:13" s="6" customFormat="1" x14ac:dyDescent="0.25">
      <c r="C412" s="1"/>
      <c r="D412" s="1"/>
      <c r="E412" s="2"/>
      <c r="F412" s="4"/>
      <c r="G412" s="1"/>
      <c r="M412" s="190"/>
    </row>
    <row r="413" spans="3:13" s="6" customFormat="1" x14ac:dyDescent="0.25">
      <c r="C413" s="1"/>
      <c r="D413" s="1"/>
      <c r="E413" s="2"/>
      <c r="F413" s="4"/>
      <c r="G413" s="1"/>
      <c r="M413" s="190"/>
    </row>
    <row r="414" spans="3:13" s="6" customFormat="1" x14ac:dyDescent="0.25">
      <c r="C414" s="1"/>
      <c r="D414" s="1"/>
      <c r="E414" s="2"/>
      <c r="F414" s="4"/>
      <c r="G414" s="1"/>
      <c r="M414" s="190"/>
    </row>
    <row r="415" spans="3:13" s="6" customFormat="1" x14ac:dyDescent="0.25">
      <c r="C415" s="1"/>
      <c r="D415" s="1"/>
      <c r="E415" s="2"/>
      <c r="F415" s="4"/>
      <c r="G415" s="1"/>
      <c r="M415" s="190"/>
    </row>
    <row r="416" spans="3:13" s="6" customFormat="1" x14ac:dyDescent="0.25">
      <c r="C416" s="1"/>
      <c r="D416" s="1"/>
      <c r="E416" s="2"/>
      <c r="F416" s="4"/>
      <c r="G416" s="1"/>
      <c r="M416" s="190"/>
    </row>
    <row r="417" spans="3:13" s="6" customFormat="1" x14ac:dyDescent="0.25">
      <c r="C417" s="1"/>
      <c r="D417" s="1"/>
      <c r="E417" s="2"/>
      <c r="F417" s="4"/>
      <c r="G417" s="1"/>
      <c r="M417" s="190"/>
    </row>
    <row r="418" spans="3:13" s="6" customFormat="1" x14ac:dyDescent="0.25">
      <c r="C418" s="1"/>
      <c r="D418" s="1"/>
      <c r="E418" s="2"/>
      <c r="F418" s="4"/>
      <c r="G418" s="1"/>
      <c r="M418" s="190"/>
    </row>
    <row r="419" spans="3:13" s="6" customFormat="1" x14ac:dyDescent="0.25">
      <c r="C419" s="1"/>
      <c r="D419" s="1"/>
      <c r="E419" s="2"/>
      <c r="F419" s="4"/>
      <c r="G419" s="1"/>
      <c r="M419" s="190"/>
    </row>
    <row r="420" spans="3:13" s="6" customFormat="1" x14ac:dyDescent="0.25">
      <c r="C420" s="1"/>
      <c r="D420" s="1"/>
      <c r="E420" s="2"/>
      <c r="F420" s="4"/>
      <c r="G420" s="1"/>
      <c r="M420" s="190"/>
    </row>
    <row r="421" spans="3:13" s="6" customFormat="1" x14ac:dyDescent="0.25">
      <c r="C421" s="1"/>
      <c r="D421" s="1"/>
      <c r="E421" s="2"/>
      <c r="F421" s="4"/>
      <c r="G421" s="1"/>
      <c r="M421" s="190"/>
    </row>
    <row r="422" spans="3:13" s="6" customFormat="1" x14ac:dyDescent="0.25">
      <c r="C422" s="1"/>
      <c r="D422" s="1"/>
      <c r="E422" s="2"/>
      <c r="F422" s="4"/>
      <c r="G422" s="1"/>
      <c r="M422" s="190"/>
    </row>
    <row r="423" spans="3:13" s="6" customFormat="1" x14ac:dyDescent="0.25">
      <c r="C423" s="1"/>
      <c r="D423" s="1"/>
      <c r="E423" s="2"/>
      <c r="F423" s="4"/>
      <c r="G423" s="1"/>
      <c r="M423" s="190"/>
    </row>
    <row r="424" spans="3:13" s="6" customFormat="1" x14ac:dyDescent="0.25">
      <c r="C424" s="1"/>
      <c r="D424" s="1"/>
      <c r="E424" s="2"/>
      <c r="F424" s="4"/>
      <c r="G424" s="1"/>
      <c r="M424" s="190"/>
    </row>
    <row r="425" spans="3:13" s="6" customFormat="1" x14ac:dyDescent="0.25">
      <c r="C425" s="1"/>
      <c r="D425" s="1"/>
      <c r="E425" s="2"/>
      <c r="F425" s="4"/>
      <c r="G425" s="1"/>
      <c r="M425" s="190"/>
    </row>
    <row r="426" spans="3:13" s="6" customFormat="1" x14ac:dyDescent="0.25">
      <c r="C426" s="1"/>
      <c r="D426" s="1"/>
      <c r="E426" s="2"/>
      <c r="F426" s="4"/>
      <c r="G426" s="1"/>
      <c r="M426" s="190"/>
    </row>
    <row r="427" spans="3:13" s="6" customFormat="1" x14ac:dyDescent="0.25">
      <c r="C427" s="1"/>
      <c r="D427" s="1"/>
      <c r="E427" s="2"/>
      <c r="F427" s="4"/>
      <c r="G427" s="1"/>
      <c r="M427" s="190"/>
    </row>
    <row r="428" spans="3:13" s="6" customFormat="1" x14ac:dyDescent="0.25">
      <c r="C428" s="1"/>
      <c r="D428" s="1"/>
      <c r="E428" s="2"/>
      <c r="F428" s="4"/>
      <c r="G428" s="1"/>
      <c r="M428" s="190"/>
    </row>
    <row r="429" spans="3:13" s="6" customFormat="1" x14ac:dyDescent="0.25">
      <c r="C429" s="1"/>
      <c r="D429" s="1"/>
      <c r="E429" s="2"/>
      <c r="F429" s="4"/>
      <c r="G429" s="1"/>
      <c r="M429" s="190"/>
    </row>
    <row r="430" spans="3:13" s="6" customFormat="1" x14ac:dyDescent="0.25">
      <c r="C430" s="1"/>
      <c r="D430" s="1"/>
      <c r="E430" s="2"/>
      <c r="F430" s="4"/>
      <c r="G430" s="1"/>
      <c r="M430" s="190"/>
    </row>
    <row r="431" spans="3:13" s="6" customFormat="1" x14ac:dyDescent="0.25">
      <c r="C431" s="1"/>
      <c r="D431" s="1"/>
      <c r="E431" s="2"/>
      <c r="F431" s="4"/>
      <c r="G431" s="1"/>
      <c r="M431" s="190"/>
    </row>
    <row r="432" spans="3:13" s="6" customFormat="1" x14ac:dyDescent="0.25">
      <c r="C432" s="1"/>
      <c r="D432" s="1"/>
      <c r="E432" s="2"/>
      <c r="F432" s="4"/>
      <c r="G432" s="1"/>
      <c r="M432" s="190"/>
    </row>
    <row r="433" spans="3:13" s="6" customFormat="1" x14ac:dyDescent="0.25">
      <c r="C433" s="1"/>
      <c r="D433" s="1"/>
      <c r="E433" s="2"/>
      <c r="F433" s="4"/>
      <c r="G433" s="1"/>
      <c r="M433" s="190"/>
    </row>
    <row r="434" spans="3:13" s="6" customFormat="1" x14ac:dyDescent="0.25">
      <c r="C434" s="1"/>
      <c r="D434" s="1"/>
      <c r="E434" s="2"/>
      <c r="F434" s="4"/>
      <c r="G434" s="1"/>
      <c r="M434" s="190"/>
    </row>
    <row r="435" spans="3:13" s="6" customFormat="1" x14ac:dyDescent="0.25">
      <c r="C435" s="1"/>
      <c r="D435" s="1"/>
      <c r="E435" s="2"/>
      <c r="F435" s="4"/>
      <c r="G435" s="1"/>
      <c r="M435" s="190"/>
    </row>
    <row r="436" spans="3:13" s="6" customFormat="1" x14ac:dyDescent="0.25">
      <c r="C436" s="1"/>
      <c r="D436" s="1"/>
      <c r="E436" s="2"/>
      <c r="F436" s="4"/>
      <c r="G436" s="1"/>
      <c r="M436" s="190"/>
    </row>
    <row r="437" spans="3:13" s="6" customFormat="1" x14ac:dyDescent="0.25">
      <c r="C437" s="1"/>
      <c r="D437" s="1"/>
      <c r="E437" s="2"/>
      <c r="F437" s="4"/>
      <c r="G437" s="1"/>
      <c r="M437" s="190"/>
    </row>
    <row r="438" spans="3:13" s="6" customFormat="1" x14ac:dyDescent="0.25">
      <c r="C438" s="1"/>
      <c r="D438" s="1"/>
      <c r="E438" s="2"/>
      <c r="F438" s="4"/>
      <c r="G438" s="1"/>
      <c r="M438" s="190"/>
    </row>
    <row r="439" spans="3:13" s="6" customFormat="1" x14ac:dyDescent="0.25">
      <c r="C439" s="1"/>
      <c r="D439" s="1"/>
      <c r="E439" s="2"/>
      <c r="F439" s="4"/>
      <c r="G439" s="1"/>
      <c r="M439" s="190"/>
    </row>
    <row r="440" spans="3:13" s="6" customFormat="1" x14ac:dyDescent="0.25">
      <c r="C440" s="1"/>
      <c r="D440" s="1"/>
      <c r="E440" s="2"/>
      <c r="F440" s="4"/>
      <c r="G440" s="1"/>
      <c r="M440" s="190"/>
    </row>
    <row r="441" spans="3:13" s="6" customFormat="1" x14ac:dyDescent="0.25">
      <c r="C441" s="1"/>
      <c r="D441" s="1"/>
      <c r="E441" s="2"/>
      <c r="F441" s="4"/>
      <c r="G441" s="1"/>
      <c r="M441" s="190"/>
    </row>
    <row r="442" spans="3:13" s="6" customFormat="1" x14ac:dyDescent="0.25">
      <c r="C442" s="1"/>
      <c r="D442" s="1"/>
      <c r="E442" s="2"/>
      <c r="F442" s="4"/>
      <c r="G442" s="1"/>
      <c r="M442" s="190"/>
    </row>
    <row r="443" spans="3:13" s="6" customFormat="1" x14ac:dyDescent="0.25">
      <c r="C443" s="1"/>
      <c r="D443" s="1"/>
      <c r="E443" s="2"/>
      <c r="F443" s="4"/>
      <c r="G443" s="1"/>
      <c r="M443" s="190"/>
    </row>
    <row r="444" spans="3:13" s="6" customFormat="1" x14ac:dyDescent="0.25">
      <c r="C444" s="1"/>
      <c r="D444" s="1"/>
      <c r="E444" s="2"/>
      <c r="F444" s="4"/>
      <c r="G444" s="1"/>
      <c r="M444" s="190"/>
    </row>
    <row r="445" spans="3:13" s="6" customFormat="1" x14ac:dyDescent="0.25">
      <c r="C445" s="1"/>
      <c r="D445" s="1"/>
      <c r="E445" s="2"/>
      <c r="F445" s="4"/>
      <c r="G445" s="1"/>
      <c r="M445" s="190"/>
    </row>
    <row r="446" spans="3:13" s="6" customFormat="1" x14ac:dyDescent="0.25">
      <c r="C446" s="1"/>
      <c r="D446" s="1"/>
      <c r="E446" s="2"/>
      <c r="F446" s="4"/>
      <c r="G446" s="1"/>
      <c r="M446" s="190"/>
    </row>
    <row r="447" spans="3:13" s="6" customFormat="1" x14ac:dyDescent="0.25">
      <c r="C447" s="1"/>
      <c r="D447" s="1"/>
      <c r="E447" s="2"/>
      <c r="F447" s="4"/>
      <c r="G447" s="1"/>
      <c r="M447" s="190"/>
    </row>
    <row r="448" spans="3:13" s="6" customFormat="1" x14ac:dyDescent="0.25">
      <c r="C448" s="1"/>
      <c r="D448" s="1"/>
      <c r="E448" s="2"/>
      <c r="F448" s="4"/>
      <c r="G448" s="1"/>
      <c r="M448" s="190"/>
    </row>
    <row r="449" spans="3:13" s="6" customFormat="1" x14ac:dyDescent="0.25">
      <c r="C449" s="1"/>
      <c r="D449" s="1"/>
      <c r="E449" s="2"/>
      <c r="F449" s="4"/>
      <c r="G449" s="1"/>
      <c r="M449" s="190"/>
    </row>
    <row r="450" spans="3:13" s="6" customFormat="1" x14ac:dyDescent="0.25">
      <c r="C450" s="1"/>
      <c r="D450" s="1"/>
      <c r="E450" s="2"/>
      <c r="F450" s="4"/>
      <c r="G450" s="1"/>
      <c r="M450" s="190"/>
    </row>
    <row r="451" spans="3:13" s="6" customFormat="1" x14ac:dyDescent="0.25">
      <c r="C451" s="1"/>
      <c r="D451" s="1"/>
      <c r="E451" s="2"/>
      <c r="F451" s="4"/>
      <c r="G451" s="1"/>
      <c r="M451" s="190"/>
    </row>
    <row r="452" spans="3:13" s="6" customFormat="1" x14ac:dyDescent="0.25">
      <c r="C452" s="1"/>
      <c r="D452" s="1"/>
      <c r="E452" s="2"/>
      <c r="F452" s="4"/>
      <c r="G452" s="1"/>
      <c r="M452" s="190"/>
    </row>
    <row r="453" spans="3:13" s="6" customFormat="1" x14ac:dyDescent="0.25">
      <c r="C453" s="1"/>
      <c r="D453" s="1"/>
      <c r="E453" s="2"/>
      <c r="F453" s="4"/>
      <c r="G453" s="1"/>
      <c r="M453" s="190"/>
    </row>
    <row r="454" spans="3:13" s="6" customFormat="1" x14ac:dyDescent="0.25">
      <c r="C454" s="1"/>
      <c r="D454" s="1"/>
      <c r="E454" s="2"/>
      <c r="F454" s="4"/>
      <c r="G454" s="1"/>
      <c r="M454" s="190"/>
    </row>
    <row r="455" spans="3:13" s="6" customFormat="1" x14ac:dyDescent="0.25">
      <c r="C455" s="1"/>
      <c r="D455" s="1"/>
      <c r="E455" s="2"/>
      <c r="F455" s="4"/>
      <c r="G455" s="1"/>
      <c r="M455" s="190"/>
    </row>
    <row r="456" spans="3:13" s="6" customFormat="1" x14ac:dyDescent="0.25">
      <c r="C456" s="1"/>
      <c r="D456" s="1"/>
      <c r="E456" s="2"/>
      <c r="F456" s="4"/>
      <c r="G456" s="1"/>
      <c r="M456" s="190"/>
    </row>
    <row r="457" spans="3:13" s="6" customFormat="1" x14ac:dyDescent="0.25">
      <c r="C457" s="1"/>
      <c r="D457" s="1"/>
      <c r="E457" s="2"/>
      <c r="F457" s="4"/>
      <c r="G457" s="1"/>
      <c r="M457" s="190"/>
    </row>
    <row r="458" spans="3:13" s="6" customFormat="1" x14ac:dyDescent="0.25">
      <c r="C458" s="1"/>
      <c r="D458" s="1"/>
      <c r="E458" s="2"/>
      <c r="F458" s="4"/>
      <c r="G458" s="1"/>
      <c r="M458" s="190"/>
    </row>
    <row r="459" spans="3:13" s="6" customFormat="1" x14ac:dyDescent="0.25">
      <c r="C459" s="1"/>
      <c r="D459" s="1"/>
      <c r="E459" s="2"/>
      <c r="F459" s="4"/>
      <c r="G459" s="1"/>
      <c r="M459" s="190"/>
    </row>
    <row r="460" spans="3:13" s="6" customFormat="1" x14ac:dyDescent="0.25">
      <c r="C460" s="1"/>
      <c r="D460" s="1"/>
      <c r="E460" s="2"/>
      <c r="F460" s="4"/>
      <c r="G460" s="1"/>
      <c r="M460" s="190"/>
    </row>
    <row r="461" spans="3:13" s="6" customFormat="1" x14ac:dyDescent="0.25">
      <c r="C461" s="1"/>
      <c r="D461" s="1"/>
      <c r="E461" s="2"/>
      <c r="F461" s="4"/>
      <c r="G461" s="1"/>
      <c r="M461" s="190"/>
    </row>
    <row r="462" spans="3:13" s="6" customFormat="1" x14ac:dyDescent="0.25">
      <c r="C462" s="1"/>
      <c r="D462" s="1"/>
      <c r="E462" s="2"/>
      <c r="F462" s="4"/>
      <c r="G462" s="1"/>
      <c r="M462" s="190"/>
    </row>
    <row r="463" spans="3:13" s="6" customFormat="1" x14ac:dyDescent="0.25">
      <c r="C463" s="1"/>
      <c r="D463" s="1"/>
      <c r="E463" s="2"/>
      <c r="F463" s="4"/>
      <c r="G463" s="1"/>
      <c r="M463" s="190"/>
    </row>
    <row r="464" spans="3:13" s="6" customFormat="1" x14ac:dyDescent="0.25">
      <c r="C464" s="1"/>
      <c r="D464" s="1"/>
      <c r="E464" s="2"/>
      <c r="F464" s="4"/>
      <c r="G464" s="1"/>
      <c r="M464" s="190"/>
    </row>
    <row r="465" spans="3:13" s="6" customFormat="1" x14ac:dyDescent="0.25">
      <c r="C465" s="1"/>
      <c r="D465" s="1"/>
      <c r="E465" s="2"/>
      <c r="F465" s="4"/>
      <c r="G465" s="1"/>
      <c r="M465" s="190"/>
    </row>
    <row r="466" spans="3:13" s="6" customFormat="1" x14ac:dyDescent="0.25">
      <c r="C466" s="1"/>
      <c r="D466" s="1"/>
      <c r="E466" s="2"/>
      <c r="F466" s="4"/>
      <c r="G466" s="1"/>
      <c r="M466" s="190"/>
    </row>
    <row r="467" spans="3:13" s="6" customFormat="1" x14ac:dyDescent="0.25">
      <c r="C467" s="1"/>
      <c r="D467" s="1"/>
      <c r="E467" s="2"/>
      <c r="F467" s="4"/>
      <c r="G467" s="1"/>
      <c r="M467" s="190"/>
    </row>
    <row r="468" spans="3:13" s="6" customFormat="1" x14ac:dyDescent="0.25">
      <c r="C468" s="1"/>
      <c r="D468" s="1"/>
      <c r="E468" s="2"/>
      <c r="F468" s="4"/>
      <c r="G468" s="1"/>
      <c r="M468" s="190"/>
    </row>
    <row r="469" spans="3:13" s="6" customFormat="1" x14ac:dyDescent="0.25">
      <c r="C469" s="1"/>
      <c r="D469" s="1"/>
      <c r="E469" s="2"/>
      <c r="F469" s="4"/>
      <c r="G469" s="1"/>
      <c r="M469" s="190"/>
    </row>
    <row r="470" spans="3:13" s="6" customFormat="1" x14ac:dyDescent="0.25">
      <c r="C470" s="1"/>
      <c r="D470" s="1"/>
      <c r="E470" s="2"/>
      <c r="F470" s="4"/>
      <c r="G470" s="1"/>
      <c r="M470" s="190"/>
    </row>
    <row r="471" spans="3:13" s="6" customFormat="1" x14ac:dyDescent="0.25">
      <c r="C471" s="1"/>
      <c r="D471" s="1"/>
      <c r="E471" s="2"/>
      <c r="F471" s="4"/>
      <c r="G471" s="1"/>
      <c r="M471" s="190"/>
    </row>
    <row r="472" spans="3:13" s="6" customFormat="1" x14ac:dyDescent="0.25">
      <c r="C472" s="1"/>
      <c r="D472" s="1"/>
      <c r="E472" s="2"/>
      <c r="F472" s="4"/>
      <c r="G472" s="1"/>
      <c r="M472" s="190"/>
    </row>
    <row r="473" spans="3:13" s="6" customFormat="1" x14ac:dyDescent="0.25">
      <c r="C473" s="1"/>
      <c r="D473" s="1"/>
      <c r="E473" s="2"/>
      <c r="F473" s="4"/>
      <c r="G473" s="1"/>
      <c r="M473" s="190"/>
    </row>
    <row r="474" spans="3:13" s="6" customFormat="1" x14ac:dyDescent="0.25">
      <c r="C474" s="1"/>
      <c r="D474" s="1"/>
      <c r="E474" s="2"/>
      <c r="F474" s="4"/>
      <c r="G474" s="1"/>
      <c r="M474" s="190"/>
    </row>
    <row r="475" spans="3:13" s="6" customFormat="1" x14ac:dyDescent="0.25">
      <c r="C475" s="1"/>
      <c r="D475" s="1"/>
      <c r="E475" s="2"/>
      <c r="F475" s="4"/>
      <c r="G475" s="1"/>
      <c r="M475" s="190"/>
    </row>
    <row r="476" spans="3:13" s="6" customFormat="1" x14ac:dyDescent="0.25">
      <c r="C476" s="1"/>
      <c r="D476" s="1"/>
      <c r="E476" s="2"/>
      <c r="F476" s="4"/>
      <c r="G476" s="1"/>
      <c r="M476" s="190"/>
    </row>
    <row r="477" spans="3:13" s="6" customFormat="1" x14ac:dyDescent="0.25">
      <c r="C477" s="1"/>
      <c r="D477" s="1"/>
      <c r="E477" s="2"/>
      <c r="F477" s="4"/>
      <c r="G477" s="1"/>
      <c r="M477" s="190"/>
    </row>
    <row r="478" spans="3:13" s="6" customFormat="1" x14ac:dyDescent="0.25">
      <c r="C478" s="1"/>
      <c r="D478" s="1"/>
      <c r="E478" s="2"/>
      <c r="F478" s="4"/>
      <c r="G478" s="1"/>
      <c r="M478" s="190"/>
    </row>
    <row r="479" spans="3:13" s="6" customFormat="1" x14ac:dyDescent="0.25">
      <c r="C479" s="1"/>
      <c r="D479" s="1"/>
      <c r="E479" s="2"/>
      <c r="F479" s="4"/>
      <c r="G479" s="1"/>
      <c r="M479" s="190"/>
    </row>
    <row r="480" spans="3:13" s="6" customFormat="1" x14ac:dyDescent="0.25">
      <c r="C480" s="1"/>
      <c r="D480" s="1"/>
      <c r="E480" s="2"/>
      <c r="F480" s="4"/>
      <c r="G480" s="1"/>
      <c r="M480" s="190"/>
    </row>
    <row r="481" spans="3:13" s="6" customFormat="1" x14ac:dyDescent="0.25">
      <c r="C481" s="1"/>
      <c r="D481" s="1"/>
      <c r="E481" s="2"/>
      <c r="F481" s="4"/>
      <c r="G481" s="1"/>
      <c r="M481" s="190"/>
    </row>
    <row r="482" spans="3:13" s="6" customFormat="1" x14ac:dyDescent="0.25">
      <c r="C482" s="1"/>
      <c r="D482" s="1"/>
      <c r="E482" s="2"/>
      <c r="F482" s="4"/>
      <c r="G482" s="1"/>
      <c r="M482" s="190"/>
    </row>
    <row r="483" spans="3:13" s="6" customFormat="1" x14ac:dyDescent="0.25">
      <c r="C483" s="1"/>
      <c r="D483" s="1"/>
      <c r="E483" s="2"/>
      <c r="F483" s="4"/>
      <c r="G483" s="1"/>
      <c r="M483" s="190"/>
    </row>
    <row r="484" spans="3:13" s="6" customFormat="1" x14ac:dyDescent="0.25">
      <c r="C484" s="1"/>
      <c r="D484" s="1"/>
      <c r="E484" s="2"/>
      <c r="F484" s="4"/>
      <c r="G484" s="1"/>
      <c r="M484" s="190"/>
    </row>
    <row r="485" spans="3:13" s="6" customFormat="1" x14ac:dyDescent="0.25">
      <c r="C485" s="1"/>
      <c r="D485" s="1"/>
      <c r="E485" s="2"/>
      <c r="F485" s="4"/>
      <c r="G485" s="1"/>
      <c r="M485" s="190"/>
    </row>
    <row r="486" spans="3:13" s="6" customFormat="1" x14ac:dyDescent="0.25">
      <c r="C486" s="1"/>
      <c r="D486" s="1"/>
      <c r="E486" s="2"/>
      <c r="F486" s="4"/>
      <c r="G486" s="1"/>
      <c r="M486" s="190"/>
    </row>
    <row r="487" spans="3:13" s="6" customFormat="1" x14ac:dyDescent="0.25">
      <c r="C487" s="1"/>
      <c r="D487" s="1"/>
      <c r="E487" s="2"/>
      <c r="F487" s="4"/>
      <c r="G487" s="1"/>
      <c r="M487" s="190"/>
    </row>
    <row r="488" spans="3:13" s="6" customFormat="1" x14ac:dyDescent="0.25">
      <c r="C488" s="1"/>
      <c r="D488" s="1"/>
      <c r="E488" s="2"/>
      <c r="F488" s="4"/>
      <c r="G488" s="1"/>
      <c r="M488" s="190"/>
    </row>
    <row r="489" spans="3:13" s="6" customFormat="1" x14ac:dyDescent="0.25">
      <c r="C489" s="1"/>
      <c r="D489" s="1"/>
      <c r="E489" s="2"/>
      <c r="F489" s="4"/>
      <c r="G489" s="1"/>
      <c r="M489" s="190"/>
    </row>
    <row r="490" spans="3:13" s="6" customFormat="1" x14ac:dyDescent="0.25">
      <c r="C490" s="1"/>
      <c r="D490" s="1"/>
      <c r="E490" s="2"/>
      <c r="F490" s="4"/>
      <c r="G490" s="1"/>
      <c r="M490" s="190"/>
    </row>
    <row r="491" spans="3:13" s="6" customFormat="1" x14ac:dyDescent="0.25">
      <c r="C491" s="1"/>
      <c r="D491" s="1"/>
      <c r="E491" s="2"/>
      <c r="F491" s="4"/>
      <c r="G491" s="1"/>
      <c r="M491" s="190"/>
    </row>
    <row r="492" spans="3:13" s="6" customFormat="1" x14ac:dyDescent="0.25">
      <c r="C492" s="1"/>
      <c r="D492" s="1"/>
      <c r="E492" s="2"/>
      <c r="F492" s="4"/>
      <c r="G492" s="1"/>
      <c r="M492" s="190"/>
    </row>
    <row r="493" spans="3:13" s="6" customFormat="1" x14ac:dyDescent="0.25">
      <c r="C493" s="1"/>
      <c r="D493" s="1"/>
      <c r="E493" s="2"/>
      <c r="F493" s="4"/>
      <c r="G493" s="1"/>
      <c r="M493" s="190"/>
    </row>
    <row r="494" spans="3:13" s="6" customFormat="1" x14ac:dyDescent="0.25">
      <c r="C494" s="1"/>
      <c r="D494" s="1"/>
      <c r="E494" s="2"/>
      <c r="F494" s="4"/>
      <c r="G494" s="1"/>
      <c r="M494" s="190"/>
    </row>
    <row r="495" spans="3:13" s="6" customFormat="1" x14ac:dyDescent="0.25">
      <c r="C495" s="1"/>
      <c r="D495" s="1"/>
      <c r="E495" s="2"/>
      <c r="F495" s="4"/>
      <c r="G495" s="1"/>
      <c r="M495" s="190"/>
    </row>
    <row r="496" spans="3:13" s="6" customFormat="1" x14ac:dyDescent="0.25">
      <c r="C496" s="1"/>
      <c r="D496" s="1"/>
      <c r="E496" s="2"/>
      <c r="F496" s="4"/>
      <c r="G496" s="1"/>
      <c r="M496" s="190"/>
    </row>
    <row r="497" spans="3:13" s="6" customFormat="1" x14ac:dyDescent="0.25">
      <c r="C497" s="1"/>
      <c r="D497" s="1"/>
      <c r="E497" s="2"/>
      <c r="F497" s="4"/>
      <c r="G497" s="1"/>
      <c r="M497" s="190"/>
    </row>
    <row r="498" spans="3:13" s="6" customFormat="1" x14ac:dyDescent="0.25">
      <c r="C498" s="1"/>
      <c r="D498" s="1"/>
      <c r="E498" s="2"/>
      <c r="F498" s="4"/>
      <c r="G498" s="1"/>
      <c r="M498" s="190"/>
    </row>
    <row r="499" spans="3:13" s="6" customFormat="1" x14ac:dyDescent="0.25">
      <c r="C499" s="1"/>
      <c r="D499" s="1"/>
      <c r="E499" s="2"/>
      <c r="F499" s="4"/>
      <c r="G499" s="1"/>
      <c r="M499" s="190"/>
    </row>
    <row r="500" spans="3:13" s="6" customFormat="1" x14ac:dyDescent="0.25">
      <c r="C500" s="1"/>
      <c r="D500" s="1"/>
      <c r="E500" s="2"/>
      <c r="F500" s="4"/>
      <c r="G500" s="1"/>
      <c r="M500" s="190"/>
    </row>
    <row r="501" spans="3:13" s="6" customFormat="1" x14ac:dyDescent="0.25">
      <c r="C501" s="1"/>
      <c r="D501" s="1"/>
      <c r="E501" s="2"/>
      <c r="F501" s="4"/>
      <c r="G501" s="1"/>
      <c r="M501" s="190"/>
    </row>
    <row r="502" spans="3:13" s="6" customFormat="1" x14ac:dyDescent="0.25">
      <c r="C502" s="1"/>
      <c r="D502" s="1"/>
      <c r="E502" s="2"/>
      <c r="F502" s="4"/>
      <c r="G502" s="1"/>
      <c r="M502" s="190"/>
    </row>
    <row r="503" spans="3:13" s="6" customFormat="1" x14ac:dyDescent="0.25">
      <c r="C503" s="1"/>
      <c r="D503" s="1"/>
      <c r="E503" s="2"/>
      <c r="F503" s="4"/>
      <c r="G503" s="1"/>
      <c r="M503" s="190"/>
    </row>
    <row r="504" spans="3:13" s="6" customFormat="1" x14ac:dyDescent="0.25">
      <c r="C504" s="1"/>
      <c r="D504" s="1"/>
      <c r="E504" s="2"/>
      <c r="F504" s="4"/>
      <c r="G504" s="1"/>
      <c r="M504" s="190"/>
    </row>
    <row r="505" spans="3:13" s="6" customFormat="1" x14ac:dyDescent="0.25">
      <c r="C505" s="1"/>
      <c r="D505" s="1"/>
      <c r="E505" s="2"/>
      <c r="F505" s="4"/>
      <c r="G505" s="1"/>
      <c r="M505" s="190"/>
    </row>
    <row r="506" spans="3:13" s="6" customFormat="1" x14ac:dyDescent="0.25">
      <c r="C506" s="1"/>
      <c r="D506" s="1"/>
      <c r="E506" s="2"/>
      <c r="F506" s="4"/>
      <c r="G506" s="1"/>
      <c r="M506" s="190"/>
    </row>
    <row r="507" spans="3:13" s="6" customFormat="1" x14ac:dyDescent="0.25">
      <c r="C507" s="1"/>
      <c r="D507" s="1"/>
      <c r="E507" s="2"/>
      <c r="F507" s="4"/>
      <c r="G507" s="1"/>
      <c r="M507" s="190"/>
    </row>
    <row r="508" spans="3:13" s="6" customFormat="1" x14ac:dyDescent="0.25">
      <c r="C508" s="1"/>
      <c r="D508" s="1"/>
      <c r="E508" s="2"/>
      <c r="F508" s="4"/>
      <c r="G508" s="1"/>
      <c r="M508" s="190"/>
    </row>
    <row r="509" spans="3:13" s="6" customFormat="1" x14ac:dyDescent="0.25">
      <c r="C509" s="1"/>
      <c r="D509" s="1"/>
      <c r="E509" s="2"/>
      <c r="F509" s="4"/>
      <c r="G509" s="1"/>
      <c r="M509" s="190"/>
    </row>
    <row r="510" spans="3:13" s="6" customFormat="1" x14ac:dyDescent="0.25">
      <c r="C510" s="1"/>
      <c r="D510" s="1"/>
      <c r="E510" s="2"/>
      <c r="F510" s="4"/>
      <c r="G510" s="1"/>
      <c r="M510" s="190"/>
    </row>
    <row r="511" spans="3:13" s="6" customFormat="1" x14ac:dyDescent="0.25">
      <c r="C511" s="1"/>
      <c r="D511" s="1"/>
      <c r="E511" s="2"/>
      <c r="F511" s="4"/>
      <c r="G511" s="1"/>
      <c r="M511" s="190"/>
    </row>
    <row r="512" spans="3:13" s="6" customFormat="1" x14ac:dyDescent="0.25">
      <c r="C512" s="1"/>
      <c r="D512" s="1"/>
      <c r="E512" s="2"/>
      <c r="F512" s="4"/>
      <c r="G512" s="1"/>
      <c r="M512" s="190"/>
    </row>
    <row r="513" spans="3:13" s="6" customFormat="1" x14ac:dyDescent="0.25">
      <c r="C513" s="1"/>
      <c r="D513" s="1"/>
      <c r="E513" s="2"/>
      <c r="F513" s="4"/>
      <c r="G513" s="1"/>
      <c r="M513" s="190"/>
    </row>
    <row r="514" spans="3:13" s="6" customFormat="1" x14ac:dyDescent="0.25">
      <c r="C514" s="1"/>
      <c r="D514" s="1"/>
      <c r="E514" s="2"/>
      <c r="F514" s="4"/>
      <c r="G514" s="1"/>
      <c r="M514" s="190"/>
    </row>
    <row r="515" spans="3:13" s="6" customFormat="1" x14ac:dyDescent="0.25">
      <c r="C515" s="1"/>
      <c r="D515" s="1"/>
      <c r="E515" s="2"/>
      <c r="F515" s="4"/>
      <c r="G515" s="1"/>
      <c r="M515" s="190"/>
    </row>
    <row r="516" spans="3:13" s="6" customFormat="1" x14ac:dyDescent="0.25">
      <c r="C516" s="1"/>
      <c r="D516" s="1"/>
      <c r="E516" s="2"/>
      <c r="F516" s="4"/>
      <c r="G516" s="1"/>
      <c r="M516" s="190"/>
    </row>
    <row r="517" spans="3:13" s="6" customFormat="1" x14ac:dyDescent="0.25">
      <c r="C517" s="1"/>
      <c r="D517" s="1"/>
      <c r="E517" s="2"/>
      <c r="F517" s="4"/>
      <c r="G517" s="1"/>
      <c r="M517" s="190"/>
    </row>
    <row r="518" spans="3:13" s="6" customFormat="1" x14ac:dyDescent="0.25">
      <c r="C518" s="1"/>
      <c r="D518" s="1"/>
      <c r="E518" s="2"/>
      <c r="F518" s="4"/>
      <c r="G518" s="1"/>
      <c r="M518" s="190"/>
    </row>
    <row r="519" spans="3:13" s="6" customFormat="1" x14ac:dyDescent="0.25">
      <c r="C519" s="1"/>
      <c r="D519" s="1"/>
      <c r="E519" s="2"/>
      <c r="F519" s="4"/>
      <c r="G519" s="1"/>
      <c r="M519" s="190"/>
    </row>
    <row r="520" spans="3:13" s="6" customFormat="1" x14ac:dyDescent="0.25">
      <c r="C520" s="1"/>
      <c r="D520" s="1"/>
      <c r="E520" s="2"/>
      <c r="F520" s="4"/>
      <c r="G520" s="1"/>
      <c r="M520" s="190"/>
    </row>
    <row r="521" spans="3:13" s="6" customFormat="1" x14ac:dyDescent="0.25">
      <c r="C521" s="1"/>
      <c r="D521" s="1"/>
      <c r="E521" s="2"/>
      <c r="F521" s="4"/>
      <c r="G521" s="1"/>
      <c r="M521" s="190"/>
    </row>
    <row r="522" spans="3:13" s="6" customFormat="1" x14ac:dyDescent="0.25">
      <c r="C522" s="1"/>
      <c r="D522" s="1"/>
      <c r="E522" s="2"/>
      <c r="F522" s="4"/>
      <c r="G522" s="1"/>
      <c r="M522" s="190"/>
    </row>
    <row r="523" spans="3:13" s="6" customFormat="1" x14ac:dyDescent="0.25">
      <c r="C523" s="1"/>
      <c r="D523" s="1"/>
      <c r="E523" s="2"/>
      <c r="F523" s="4"/>
      <c r="G523" s="1"/>
      <c r="M523" s="190"/>
    </row>
    <row r="524" spans="3:13" s="6" customFormat="1" x14ac:dyDescent="0.25">
      <c r="C524" s="1"/>
      <c r="D524" s="1"/>
      <c r="E524" s="2"/>
      <c r="F524" s="4"/>
      <c r="G524" s="1"/>
      <c r="M524" s="190"/>
    </row>
    <row r="525" spans="3:13" s="6" customFormat="1" x14ac:dyDescent="0.25">
      <c r="C525" s="1"/>
      <c r="D525" s="1"/>
      <c r="E525" s="2"/>
      <c r="F525" s="4"/>
      <c r="G525" s="1"/>
      <c r="M525" s="190"/>
    </row>
    <row r="526" spans="3:13" s="6" customFormat="1" x14ac:dyDescent="0.25">
      <c r="C526" s="1"/>
      <c r="D526" s="1"/>
      <c r="E526" s="2"/>
      <c r="F526" s="4"/>
      <c r="G526" s="1"/>
      <c r="M526" s="190"/>
    </row>
    <row r="527" spans="3:13" s="6" customFormat="1" x14ac:dyDescent="0.25">
      <c r="C527" s="1"/>
      <c r="D527" s="1"/>
      <c r="E527" s="2"/>
      <c r="F527" s="4"/>
      <c r="G527" s="1"/>
      <c r="M527" s="190"/>
    </row>
    <row r="528" spans="3:13" s="6" customFormat="1" x14ac:dyDescent="0.25">
      <c r="C528" s="1"/>
      <c r="D528" s="1"/>
      <c r="E528" s="2"/>
      <c r="F528" s="4"/>
      <c r="G528" s="1"/>
      <c r="M528" s="190"/>
    </row>
    <row r="529" spans="3:13" s="6" customFormat="1" x14ac:dyDescent="0.25">
      <c r="C529" s="1"/>
      <c r="D529" s="1"/>
      <c r="E529" s="2"/>
      <c r="F529" s="4"/>
      <c r="G529" s="1"/>
      <c r="M529" s="190"/>
    </row>
    <row r="530" spans="3:13" s="6" customFormat="1" x14ac:dyDescent="0.25">
      <c r="C530" s="1"/>
      <c r="D530" s="1"/>
      <c r="E530" s="2"/>
      <c r="F530" s="4"/>
      <c r="G530" s="1"/>
      <c r="M530" s="190"/>
    </row>
    <row r="531" spans="3:13" s="6" customFormat="1" x14ac:dyDescent="0.25">
      <c r="C531" s="1"/>
      <c r="D531" s="1"/>
      <c r="E531" s="2"/>
      <c r="F531" s="4"/>
      <c r="G531" s="1"/>
      <c r="M531" s="190"/>
    </row>
    <row r="532" spans="3:13" s="6" customFormat="1" x14ac:dyDescent="0.25">
      <c r="C532" s="1"/>
      <c r="D532" s="1"/>
      <c r="E532" s="2"/>
      <c r="F532" s="4"/>
      <c r="G532" s="1"/>
      <c r="M532" s="190"/>
    </row>
    <row r="533" spans="3:13" s="6" customFormat="1" x14ac:dyDescent="0.25">
      <c r="C533" s="1"/>
      <c r="D533" s="1"/>
      <c r="E533" s="2"/>
      <c r="F533" s="4"/>
      <c r="G533" s="1"/>
      <c r="M533" s="190"/>
    </row>
    <row r="534" spans="3:13" s="6" customFormat="1" x14ac:dyDescent="0.25">
      <c r="C534" s="1"/>
      <c r="D534" s="1"/>
      <c r="E534" s="2"/>
      <c r="F534" s="4"/>
      <c r="G534" s="1"/>
      <c r="M534" s="190"/>
    </row>
    <row r="535" spans="3:13" s="6" customFormat="1" x14ac:dyDescent="0.25">
      <c r="C535" s="1"/>
      <c r="D535" s="1"/>
      <c r="E535" s="2"/>
      <c r="F535" s="4"/>
      <c r="G535" s="1"/>
      <c r="M535" s="190"/>
    </row>
    <row r="536" spans="3:13" s="6" customFormat="1" x14ac:dyDescent="0.25">
      <c r="C536" s="1"/>
      <c r="D536" s="1"/>
      <c r="E536" s="2"/>
      <c r="F536" s="4"/>
      <c r="G536" s="1"/>
      <c r="M536" s="190"/>
    </row>
    <row r="537" spans="3:13" s="6" customFormat="1" x14ac:dyDescent="0.25">
      <c r="C537" s="1"/>
      <c r="D537" s="1"/>
      <c r="E537" s="2"/>
      <c r="F537" s="4"/>
      <c r="G537" s="1"/>
      <c r="M537" s="190"/>
    </row>
    <row r="538" spans="3:13" s="6" customFormat="1" x14ac:dyDescent="0.25">
      <c r="C538" s="1"/>
      <c r="D538" s="1"/>
      <c r="E538" s="2"/>
      <c r="F538" s="4"/>
      <c r="G538" s="1"/>
      <c r="M538" s="190"/>
    </row>
    <row r="539" spans="3:13" s="6" customFormat="1" x14ac:dyDescent="0.25">
      <c r="C539" s="1"/>
      <c r="D539" s="1"/>
      <c r="E539" s="2"/>
      <c r="F539" s="4"/>
      <c r="G539" s="1"/>
      <c r="M539" s="190"/>
    </row>
    <row r="540" spans="3:13" s="6" customFormat="1" x14ac:dyDescent="0.25">
      <c r="C540" s="1"/>
      <c r="D540" s="1"/>
      <c r="E540" s="2"/>
      <c r="F540" s="4"/>
      <c r="G540" s="1"/>
      <c r="M540" s="190"/>
    </row>
    <row r="541" spans="3:13" s="6" customFormat="1" x14ac:dyDescent="0.25">
      <c r="C541" s="1"/>
      <c r="D541" s="1"/>
      <c r="E541" s="2"/>
      <c r="F541" s="4"/>
      <c r="G541" s="1"/>
      <c r="M541" s="190"/>
    </row>
    <row r="542" spans="3:13" s="6" customFormat="1" x14ac:dyDescent="0.25">
      <c r="C542" s="1"/>
      <c r="D542" s="1"/>
      <c r="E542" s="2"/>
      <c r="F542" s="4"/>
      <c r="G542" s="1"/>
      <c r="M542" s="190"/>
    </row>
    <row r="543" spans="3:13" s="6" customFormat="1" x14ac:dyDescent="0.25">
      <c r="C543" s="1"/>
      <c r="D543" s="1"/>
      <c r="E543" s="2"/>
      <c r="F543" s="4"/>
      <c r="G543" s="1"/>
      <c r="M543" s="190"/>
    </row>
    <row r="544" spans="3:13" s="6" customFormat="1" x14ac:dyDescent="0.25">
      <c r="C544" s="1"/>
      <c r="D544" s="1"/>
      <c r="E544" s="2"/>
      <c r="F544" s="4"/>
      <c r="G544" s="1"/>
      <c r="M544" s="190"/>
    </row>
    <row r="545" spans="3:13" s="6" customFormat="1" x14ac:dyDescent="0.25">
      <c r="C545" s="1"/>
      <c r="D545" s="1"/>
      <c r="E545" s="2"/>
      <c r="F545" s="4"/>
      <c r="G545" s="1"/>
      <c r="M545" s="190"/>
    </row>
    <row r="546" spans="3:13" s="6" customFormat="1" x14ac:dyDescent="0.25">
      <c r="C546" s="1"/>
      <c r="D546" s="1"/>
      <c r="E546" s="2"/>
      <c r="F546" s="4"/>
      <c r="G546" s="1"/>
      <c r="M546" s="190"/>
    </row>
    <row r="547" spans="3:13" s="6" customFormat="1" x14ac:dyDescent="0.25">
      <c r="C547" s="1"/>
      <c r="D547" s="1"/>
      <c r="E547" s="2"/>
      <c r="F547" s="4"/>
      <c r="G547" s="1"/>
      <c r="M547" s="190"/>
    </row>
    <row r="548" spans="3:13" s="6" customFormat="1" x14ac:dyDescent="0.25">
      <c r="C548" s="1"/>
      <c r="D548" s="1"/>
      <c r="E548" s="2"/>
      <c r="F548" s="4"/>
      <c r="G548" s="1"/>
      <c r="M548" s="190"/>
    </row>
    <row r="549" spans="3:13" s="6" customFormat="1" x14ac:dyDescent="0.25">
      <c r="C549" s="1"/>
      <c r="D549" s="1"/>
      <c r="E549" s="2"/>
      <c r="F549" s="4"/>
      <c r="G549" s="1"/>
      <c r="M549" s="190"/>
    </row>
    <row r="550" spans="3:13" s="6" customFormat="1" x14ac:dyDescent="0.25">
      <c r="C550" s="1"/>
      <c r="D550" s="1"/>
      <c r="E550" s="2"/>
      <c r="F550" s="4"/>
      <c r="G550" s="1"/>
      <c r="M550" s="190"/>
    </row>
    <row r="551" spans="3:13" s="6" customFormat="1" x14ac:dyDescent="0.25">
      <c r="C551" s="1"/>
      <c r="D551" s="1"/>
      <c r="E551" s="2"/>
      <c r="F551" s="4"/>
      <c r="G551" s="1"/>
      <c r="M551" s="190"/>
    </row>
    <row r="552" spans="3:13" s="6" customFormat="1" x14ac:dyDescent="0.25">
      <c r="C552" s="1"/>
      <c r="D552" s="1"/>
      <c r="E552" s="2"/>
      <c r="F552" s="4"/>
      <c r="G552" s="1"/>
      <c r="M552" s="190"/>
    </row>
    <row r="553" spans="3:13" s="6" customFormat="1" x14ac:dyDescent="0.25">
      <c r="C553" s="1"/>
      <c r="D553" s="1"/>
      <c r="E553" s="2"/>
      <c r="F553" s="4"/>
      <c r="G553" s="1"/>
      <c r="M553" s="190"/>
    </row>
    <row r="554" spans="3:13" s="6" customFormat="1" x14ac:dyDescent="0.25">
      <c r="C554" s="1"/>
      <c r="D554" s="1"/>
      <c r="E554" s="2"/>
      <c r="F554" s="4"/>
      <c r="G554" s="1"/>
      <c r="M554" s="190"/>
    </row>
    <row r="555" spans="3:13" s="6" customFormat="1" x14ac:dyDescent="0.25">
      <c r="C555" s="1"/>
      <c r="D555" s="1"/>
      <c r="E555" s="2"/>
      <c r="F555" s="4"/>
      <c r="G555" s="1"/>
      <c r="M555" s="190"/>
    </row>
    <row r="556" spans="3:13" s="6" customFormat="1" x14ac:dyDescent="0.25">
      <c r="C556" s="1"/>
      <c r="D556" s="1"/>
      <c r="E556" s="2"/>
      <c r="F556" s="4"/>
      <c r="G556" s="1"/>
      <c r="M556" s="190"/>
    </row>
    <row r="557" spans="3:13" s="6" customFormat="1" x14ac:dyDescent="0.25">
      <c r="C557" s="1"/>
      <c r="D557" s="1"/>
      <c r="E557" s="2"/>
      <c r="F557" s="4"/>
      <c r="G557" s="1"/>
      <c r="M557" s="190"/>
    </row>
    <row r="558" spans="3:13" s="6" customFormat="1" x14ac:dyDescent="0.25">
      <c r="C558" s="1"/>
      <c r="D558" s="1"/>
      <c r="E558" s="2"/>
      <c r="F558" s="4"/>
      <c r="G558" s="1"/>
      <c r="M558" s="190"/>
    </row>
    <row r="559" spans="3:13" s="6" customFormat="1" x14ac:dyDescent="0.25">
      <c r="C559" s="1"/>
      <c r="D559" s="1"/>
      <c r="E559" s="2"/>
      <c r="F559" s="4"/>
      <c r="G559" s="1"/>
      <c r="M559" s="190"/>
    </row>
    <row r="560" spans="3:13" s="6" customFormat="1" x14ac:dyDescent="0.25">
      <c r="C560" s="1"/>
      <c r="D560" s="1"/>
      <c r="E560" s="2"/>
      <c r="F560" s="4"/>
      <c r="G560" s="1"/>
      <c r="M560" s="190"/>
    </row>
    <row r="561" spans="3:13" s="6" customFormat="1" x14ac:dyDescent="0.25">
      <c r="C561" s="1"/>
      <c r="D561" s="1"/>
      <c r="E561" s="2"/>
      <c r="F561" s="4"/>
      <c r="G561" s="1"/>
      <c r="M561" s="190"/>
    </row>
    <row r="562" spans="3:13" s="6" customFormat="1" x14ac:dyDescent="0.25">
      <c r="C562" s="1"/>
      <c r="D562" s="1"/>
      <c r="E562" s="2"/>
      <c r="F562" s="4"/>
      <c r="G562" s="1"/>
      <c r="M562" s="190"/>
    </row>
    <row r="563" spans="3:13" s="6" customFormat="1" x14ac:dyDescent="0.25">
      <c r="C563" s="1"/>
      <c r="D563" s="1"/>
      <c r="E563" s="2"/>
      <c r="F563" s="4"/>
      <c r="G563" s="1"/>
      <c r="M563" s="190"/>
    </row>
    <row r="564" spans="3:13" s="6" customFormat="1" x14ac:dyDescent="0.25">
      <c r="C564" s="1"/>
      <c r="D564" s="1"/>
      <c r="E564" s="2"/>
      <c r="F564" s="4"/>
      <c r="G564" s="1"/>
      <c r="M564" s="190"/>
    </row>
    <row r="565" spans="3:13" s="6" customFormat="1" x14ac:dyDescent="0.25">
      <c r="C565" s="1"/>
      <c r="D565" s="1"/>
      <c r="E565" s="2"/>
      <c r="F565" s="4"/>
      <c r="G565" s="1"/>
      <c r="M565" s="190"/>
    </row>
    <row r="566" spans="3:13" s="6" customFormat="1" x14ac:dyDescent="0.25">
      <c r="C566" s="1"/>
      <c r="D566" s="1"/>
      <c r="E566" s="2"/>
      <c r="F566" s="4"/>
      <c r="G566" s="1"/>
      <c r="M566" s="190"/>
    </row>
    <row r="567" spans="3:13" s="6" customFormat="1" x14ac:dyDescent="0.25">
      <c r="C567" s="1"/>
      <c r="D567" s="1"/>
      <c r="E567" s="2"/>
      <c r="F567" s="4"/>
      <c r="G567" s="1"/>
      <c r="M567" s="190"/>
    </row>
    <row r="568" spans="3:13" s="6" customFormat="1" x14ac:dyDescent="0.25">
      <c r="C568" s="1"/>
      <c r="D568" s="1"/>
      <c r="E568" s="2"/>
      <c r="F568" s="4"/>
      <c r="G568" s="1"/>
      <c r="M568" s="190"/>
    </row>
    <row r="569" spans="3:13" s="6" customFormat="1" x14ac:dyDescent="0.25">
      <c r="C569" s="1"/>
      <c r="D569" s="1"/>
      <c r="E569" s="2"/>
      <c r="F569" s="4"/>
      <c r="G569" s="1"/>
      <c r="M569" s="190"/>
    </row>
    <row r="570" spans="3:13" s="6" customFormat="1" x14ac:dyDescent="0.25">
      <c r="C570" s="1"/>
      <c r="D570" s="1"/>
      <c r="E570" s="2"/>
      <c r="F570" s="4"/>
      <c r="G570" s="1"/>
      <c r="M570" s="190"/>
    </row>
    <row r="571" spans="3:13" s="6" customFormat="1" x14ac:dyDescent="0.25">
      <c r="C571" s="1"/>
      <c r="D571" s="1"/>
      <c r="E571" s="2"/>
      <c r="F571" s="4"/>
      <c r="G571" s="1"/>
      <c r="M571" s="190"/>
    </row>
    <row r="572" spans="3:13" s="6" customFormat="1" x14ac:dyDescent="0.25">
      <c r="C572" s="1"/>
      <c r="D572" s="1"/>
      <c r="E572" s="2"/>
      <c r="F572" s="4"/>
      <c r="G572" s="1"/>
      <c r="M572" s="190"/>
    </row>
    <row r="573" spans="3:13" s="6" customFormat="1" x14ac:dyDescent="0.25">
      <c r="C573" s="1"/>
      <c r="D573" s="1"/>
      <c r="E573" s="2"/>
      <c r="F573" s="4"/>
      <c r="G573" s="1"/>
      <c r="M573" s="190"/>
    </row>
    <row r="574" spans="3:13" s="6" customFormat="1" x14ac:dyDescent="0.25">
      <c r="C574" s="1"/>
      <c r="D574" s="1"/>
      <c r="E574" s="2"/>
      <c r="F574" s="4"/>
      <c r="G574" s="1"/>
      <c r="M574" s="190"/>
    </row>
    <row r="575" spans="3:13" s="6" customFormat="1" x14ac:dyDescent="0.25">
      <c r="C575" s="1"/>
      <c r="D575" s="1"/>
      <c r="E575" s="2"/>
      <c r="F575" s="4"/>
      <c r="G575" s="1"/>
      <c r="M575" s="190"/>
    </row>
    <row r="576" spans="3:13" s="6" customFormat="1" x14ac:dyDescent="0.25">
      <c r="C576" s="1"/>
      <c r="D576" s="1"/>
      <c r="E576" s="2"/>
      <c r="F576" s="4"/>
      <c r="G576" s="1"/>
      <c r="M576" s="190"/>
    </row>
    <row r="577" spans="3:13" s="6" customFormat="1" x14ac:dyDescent="0.25">
      <c r="C577" s="1"/>
      <c r="D577" s="1"/>
      <c r="E577" s="2"/>
      <c r="F577" s="4"/>
      <c r="G577" s="1"/>
      <c r="M577" s="190"/>
    </row>
    <row r="578" spans="3:13" s="6" customFormat="1" x14ac:dyDescent="0.25">
      <c r="C578" s="1"/>
      <c r="D578" s="1"/>
      <c r="E578" s="2"/>
      <c r="F578" s="4"/>
      <c r="G578" s="1"/>
      <c r="M578" s="190"/>
    </row>
    <row r="579" spans="3:13" s="6" customFormat="1" x14ac:dyDescent="0.25">
      <c r="C579" s="1"/>
      <c r="D579" s="1"/>
      <c r="E579" s="2"/>
      <c r="F579" s="4"/>
      <c r="G579" s="1"/>
      <c r="M579" s="190"/>
    </row>
    <row r="580" spans="3:13" s="6" customFormat="1" x14ac:dyDescent="0.25">
      <c r="C580" s="1"/>
      <c r="D580" s="1"/>
      <c r="E580" s="2"/>
      <c r="F580" s="4"/>
      <c r="G580" s="1"/>
      <c r="M580" s="190"/>
    </row>
    <row r="581" spans="3:13" s="6" customFormat="1" x14ac:dyDescent="0.25">
      <c r="C581" s="1"/>
      <c r="D581" s="1"/>
      <c r="E581" s="2"/>
      <c r="F581" s="4"/>
      <c r="G581" s="1"/>
      <c r="M581" s="190"/>
    </row>
    <row r="582" spans="3:13" s="6" customFormat="1" x14ac:dyDescent="0.25">
      <c r="C582" s="1"/>
      <c r="D582" s="1"/>
      <c r="E582" s="2"/>
      <c r="F582" s="4"/>
      <c r="G582" s="1"/>
      <c r="M582" s="190"/>
    </row>
    <row r="583" spans="3:13" s="6" customFormat="1" x14ac:dyDescent="0.25">
      <c r="C583" s="1"/>
      <c r="D583" s="1"/>
      <c r="E583" s="2"/>
      <c r="F583" s="4"/>
      <c r="G583" s="1"/>
      <c r="M583" s="190"/>
    </row>
    <row r="584" spans="3:13" s="6" customFormat="1" x14ac:dyDescent="0.25">
      <c r="C584" s="1"/>
      <c r="D584" s="1"/>
      <c r="E584" s="2"/>
      <c r="F584" s="4"/>
      <c r="G584" s="1"/>
      <c r="M584" s="190"/>
    </row>
    <row r="585" spans="3:13" s="6" customFormat="1" x14ac:dyDescent="0.25">
      <c r="C585" s="1"/>
      <c r="D585" s="1"/>
      <c r="E585" s="2"/>
      <c r="F585" s="4"/>
      <c r="G585" s="1"/>
      <c r="M585" s="190"/>
    </row>
    <row r="586" spans="3:13" s="6" customFormat="1" x14ac:dyDescent="0.25">
      <c r="C586" s="1"/>
      <c r="D586" s="1"/>
      <c r="E586" s="2"/>
      <c r="F586" s="4"/>
      <c r="G586" s="1"/>
      <c r="M586" s="190"/>
    </row>
    <row r="587" spans="3:13" s="6" customFormat="1" x14ac:dyDescent="0.25">
      <c r="C587" s="1"/>
      <c r="D587" s="1"/>
      <c r="E587" s="2"/>
      <c r="F587" s="4"/>
      <c r="G587" s="1"/>
      <c r="M587" s="190"/>
    </row>
    <row r="588" spans="3:13" s="6" customFormat="1" x14ac:dyDescent="0.25">
      <c r="C588" s="1"/>
      <c r="D588" s="1"/>
      <c r="E588" s="2"/>
      <c r="F588" s="4"/>
      <c r="G588" s="1"/>
      <c r="M588" s="190"/>
    </row>
    <row r="589" spans="3:13" s="6" customFormat="1" x14ac:dyDescent="0.25">
      <c r="C589" s="1"/>
      <c r="D589" s="1"/>
      <c r="E589" s="2"/>
      <c r="F589" s="4"/>
      <c r="G589" s="1"/>
      <c r="M589" s="190"/>
    </row>
    <row r="590" spans="3:13" s="6" customFormat="1" x14ac:dyDescent="0.25">
      <c r="C590" s="1"/>
      <c r="D590" s="1"/>
      <c r="E590" s="2"/>
      <c r="F590" s="4"/>
      <c r="G590" s="1"/>
      <c r="M590" s="190"/>
    </row>
    <row r="591" spans="3:13" s="6" customFormat="1" x14ac:dyDescent="0.25">
      <c r="C591" s="1"/>
      <c r="D591" s="1"/>
      <c r="E591" s="2"/>
      <c r="F591" s="4"/>
      <c r="G591" s="1"/>
      <c r="M591" s="190"/>
    </row>
    <row r="592" spans="3:13" s="6" customFormat="1" x14ac:dyDescent="0.25">
      <c r="C592" s="1"/>
      <c r="D592" s="1"/>
      <c r="E592" s="2"/>
      <c r="F592" s="4"/>
      <c r="G592" s="1"/>
      <c r="M592" s="190"/>
    </row>
    <row r="593" spans="3:13" s="6" customFormat="1" x14ac:dyDescent="0.25">
      <c r="C593" s="1"/>
      <c r="D593" s="1"/>
      <c r="E593" s="2"/>
      <c r="F593" s="4"/>
      <c r="G593" s="1"/>
      <c r="M593" s="190"/>
    </row>
    <row r="594" spans="3:13" s="6" customFormat="1" x14ac:dyDescent="0.25">
      <c r="C594" s="1"/>
      <c r="D594" s="1"/>
      <c r="E594" s="2"/>
      <c r="F594" s="4"/>
      <c r="G594" s="1"/>
      <c r="M594" s="190"/>
    </row>
    <row r="595" spans="3:13" s="6" customFormat="1" x14ac:dyDescent="0.25">
      <c r="C595" s="1"/>
      <c r="D595" s="1"/>
      <c r="E595" s="2"/>
      <c r="F595" s="4"/>
      <c r="G595" s="1"/>
      <c r="M595" s="190"/>
    </row>
    <row r="596" spans="3:13" s="6" customFormat="1" x14ac:dyDescent="0.25">
      <c r="C596" s="1"/>
      <c r="D596" s="1"/>
      <c r="E596" s="2"/>
      <c r="F596" s="4"/>
      <c r="G596" s="1"/>
      <c r="M596" s="190"/>
    </row>
    <row r="597" spans="3:13" s="6" customFormat="1" x14ac:dyDescent="0.25">
      <c r="C597" s="1"/>
      <c r="D597" s="1"/>
      <c r="E597" s="2"/>
      <c r="F597" s="4"/>
      <c r="G597" s="1"/>
      <c r="M597" s="190"/>
    </row>
    <row r="598" spans="3:13" s="6" customFormat="1" x14ac:dyDescent="0.25">
      <c r="C598" s="1"/>
      <c r="D598" s="1"/>
      <c r="E598" s="2"/>
      <c r="F598" s="4"/>
      <c r="G598" s="1"/>
      <c r="M598" s="190"/>
    </row>
    <row r="599" spans="3:13" s="6" customFormat="1" x14ac:dyDescent="0.25">
      <c r="C599" s="1"/>
      <c r="D599" s="1"/>
      <c r="E599" s="2"/>
      <c r="F599" s="4"/>
      <c r="G599" s="1"/>
      <c r="M599" s="190"/>
    </row>
    <row r="600" spans="3:13" s="6" customFormat="1" x14ac:dyDescent="0.25">
      <c r="C600" s="1"/>
      <c r="D600" s="1"/>
      <c r="E600" s="2"/>
      <c r="F600" s="4"/>
      <c r="G600" s="1"/>
      <c r="M600" s="190"/>
    </row>
    <row r="601" spans="3:13" s="6" customFormat="1" x14ac:dyDescent="0.25">
      <c r="C601" s="1"/>
      <c r="D601" s="1"/>
      <c r="E601" s="2"/>
      <c r="F601" s="4"/>
      <c r="G601" s="1"/>
      <c r="M601" s="190"/>
    </row>
    <row r="602" spans="3:13" s="6" customFormat="1" x14ac:dyDescent="0.25">
      <c r="C602" s="1"/>
      <c r="D602" s="1"/>
      <c r="E602" s="2"/>
      <c r="F602" s="4"/>
      <c r="G602" s="1"/>
      <c r="M602" s="190"/>
    </row>
    <row r="603" spans="3:13" s="6" customFormat="1" x14ac:dyDescent="0.25">
      <c r="C603" s="1"/>
      <c r="D603" s="1"/>
      <c r="E603" s="2"/>
      <c r="F603" s="4"/>
      <c r="G603" s="1"/>
      <c r="M603" s="190"/>
    </row>
    <row r="604" spans="3:13" s="6" customFormat="1" x14ac:dyDescent="0.25">
      <c r="C604" s="1"/>
      <c r="D604" s="1"/>
      <c r="E604" s="2"/>
      <c r="F604" s="4"/>
      <c r="G604" s="1"/>
      <c r="M604" s="190"/>
    </row>
    <row r="605" spans="3:13" s="6" customFormat="1" x14ac:dyDescent="0.25">
      <c r="C605" s="1"/>
      <c r="D605" s="1"/>
      <c r="E605" s="2"/>
      <c r="F605" s="4"/>
      <c r="G605" s="1"/>
      <c r="M605" s="190"/>
    </row>
    <row r="606" spans="3:13" s="6" customFormat="1" x14ac:dyDescent="0.25">
      <c r="C606" s="1"/>
      <c r="D606" s="1"/>
      <c r="E606" s="2"/>
      <c r="F606" s="4"/>
      <c r="G606" s="1"/>
      <c r="M606" s="190"/>
    </row>
    <row r="607" spans="3:13" s="6" customFormat="1" x14ac:dyDescent="0.25">
      <c r="C607" s="1"/>
      <c r="D607" s="1"/>
      <c r="E607" s="2"/>
      <c r="F607" s="4"/>
      <c r="G607" s="1"/>
      <c r="M607" s="190"/>
    </row>
    <row r="608" spans="3:13" s="6" customFormat="1" x14ac:dyDescent="0.25">
      <c r="C608" s="1"/>
      <c r="D608" s="1"/>
      <c r="E608" s="2"/>
      <c r="F608" s="4"/>
      <c r="G608" s="1"/>
      <c r="M608" s="190"/>
    </row>
    <row r="609" spans="3:13" s="6" customFormat="1" x14ac:dyDescent="0.25">
      <c r="C609" s="1"/>
      <c r="D609" s="1"/>
      <c r="E609" s="2"/>
      <c r="F609" s="4"/>
      <c r="G609" s="1"/>
      <c r="M609" s="190"/>
    </row>
    <row r="610" spans="3:13" s="6" customFormat="1" x14ac:dyDescent="0.25">
      <c r="C610" s="1"/>
      <c r="D610" s="1"/>
      <c r="E610" s="2"/>
      <c r="F610" s="4"/>
      <c r="G610" s="1"/>
      <c r="M610" s="190"/>
    </row>
    <row r="611" spans="3:13" s="6" customFormat="1" x14ac:dyDescent="0.25">
      <c r="C611" s="1"/>
      <c r="D611" s="1"/>
      <c r="E611" s="2"/>
      <c r="F611" s="4"/>
      <c r="G611" s="1"/>
      <c r="M611" s="190"/>
    </row>
    <row r="612" spans="3:13" s="6" customFormat="1" x14ac:dyDescent="0.25">
      <c r="C612" s="1"/>
      <c r="D612" s="1"/>
      <c r="E612" s="2"/>
      <c r="F612" s="4"/>
      <c r="G612" s="1"/>
      <c r="M612" s="190"/>
    </row>
    <row r="613" spans="3:13" s="6" customFormat="1" x14ac:dyDescent="0.25">
      <c r="C613" s="1"/>
      <c r="D613" s="1"/>
      <c r="E613" s="2"/>
      <c r="F613" s="4"/>
      <c r="G613" s="1"/>
      <c r="M613" s="190"/>
    </row>
    <row r="614" spans="3:13" s="6" customFormat="1" x14ac:dyDescent="0.25">
      <c r="C614" s="1"/>
      <c r="D614" s="1"/>
      <c r="E614" s="2"/>
      <c r="F614" s="4"/>
      <c r="G614" s="1"/>
      <c r="M614" s="190"/>
    </row>
    <row r="615" spans="3:13" s="6" customFormat="1" x14ac:dyDescent="0.25">
      <c r="C615" s="1"/>
      <c r="D615" s="1"/>
      <c r="E615" s="2"/>
      <c r="F615" s="4"/>
      <c r="G615" s="1"/>
      <c r="M615" s="190"/>
    </row>
    <row r="616" spans="3:13" s="6" customFormat="1" x14ac:dyDescent="0.25">
      <c r="C616" s="1"/>
      <c r="D616" s="1"/>
      <c r="E616" s="2"/>
      <c r="F616" s="4"/>
      <c r="G616" s="1"/>
      <c r="M616" s="190"/>
    </row>
    <row r="617" spans="3:13" s="6" customFormat="1" x14ac:dyDescent="0.25">
      <c r="C617" s="1"/>
      <c r="D617" s="1"/>
      <c r="E617" s="2"/>
      <c r="F617" s="4"/>
      <c r="G617" s="1"/>
      <c r="M617" s="190"/>
    </row>
    <row r="618" spans="3:13" s="6" customFormat="1" x14ac:dyDescent="0.25">
      <c r="C618" s="1"/>
      <c r="D618" s="1"/>
      <c r="E618" s="2"/>
      <c r="F618" s="4"/>
      <c r="G618" s="1"/>
      <c r="M618" s="190"/>
    </row>
    <row r="619" spans="3:13" s="6" customFormat="1" x14ac:dyDescent="0.25">
      <c r="C619" s="1"/>
      <c r="D619" s="1"/>
      <c r="E619" s="2"/>
      <c r="F619" s="4"/>
      <c r="G619" s="1"/>
      <c r="M619" s="190"/>
    </row>
    <row r="620" spans="3:13" s="6" customFormat="1" x14ac:dyDescent="0.25">
      <c r="C620" s="1"/>
      <c r="D620" s="1"/>
      <c r="E620" s="2"/>
      <c r="F620" s="4"/>
      <c r="G620" s="1"/>
      <c r="M620" s="190"/>
    </row>
    <row r="621" spans="3:13" s="6" customFormat="1" x14ac:dyDescent="0.25">
      <c r="C621" s="1"/>
      <c r="D621" s="1"/>
      <c r="E621" s="2"/>
      <c r="F621" s="4"/>
      <c r="G621" s="1"/>
      <c r="M621" s="190"/>
    </row>
    <row r="622" spans="3:13" s="6" customFormat="1" x14ac:dyDescent="0.25">
      <c r="C622" s="1"/>
      <c r="D622" s="1"/>
      <c r="E622" s="2"/>
      <c r="F622" s="4"/>
      <c r="G622" s="1"/>
      <c r="M622" s="190"/>
    </row>
    <row r="623" spans="3:13" s="6" customFormat="1" x14ac:dyDescent="0.25">
      <c r="C623" s="1"/>
      <c r="D623" s="1"/>
      <c r="E623" s="2"/>
      <c r="F623" s="4"/>
      <c r="G623" s="1"/>
      <c r="M623" s="190"/>
    </row>
    <row r="624" spans="3:13" s="6" customFormat="1" x14ac:dyDescent="0.25">
      <c r="C624" s="1"/>
      <c r="D624" s="1"/>
      <c r="E624" s="2"/>
      <c r="F624" s="4"/>
      <c r="G624" s="1"/>
      <c r="M624" s="190"/>
    </row>
    <row r="625" spans="3:13" s="6" customFormat="1" x14ac:dyDescent="0.25">
      <c r="C625" s="1"/>
      <c r="D625" s="1"/>
      <c r="E625" s="2"/>
      <c r="F625" s="4"/>
      <c r="G625" s="1"/>
      <c r="M625" s="190"/>
    </row>
    <row r="626" spans="3:13" s="6" customFormat="1" x14ac:dyDescent="0.25">
      <c r="C626" s="1"/>
      <c r="D626" s="1"/>
      <c r="E626" s="2"/>
      <c r="F626" s="4"/>
      <c r="G626" s="1"/>
      <c r="M626" s="190"/>
    </row>
    <row r="627" spans="3:13" s="6" customFormat="1" x14ac:dyDescent="0.25">
      <c r="C627" s="1"/>
      <c r="D627" s="1"/>
      <c r="E627" s="2"/>
      <c r="F627" s="4"/>
      <c r="G627" s="1"/>
      <c r="M627" s="190"/>
    </row>
    <row r="628" spans="3:13" s="6" customFormat="1" x14ac:dyDescent="0.25">
      <c r="C628" s="1"/>
      <c r="D628" s="1"/>
      <c r="E628" s="2"/>
      <c r="F628" s="4"/>
      <c r="G628" s="1"/>
      <c r="M628" s="190"/>
    </row>
    <row r="629" spans="3:13" s="6" customFormat="1" x14ac:dyDescent="0.25">
      <c r="C629" s="1"/>
      <c r="D629" s="1"/>
      <c r="E629" s="2"/>
      <c r="F629" s="4"/>
      <c r="G629" s="1"/>
      <c r="M629" s="190"/>
    </row>
    <row r="630" spans="3:13" s="6" customFormat="1" x14ac:dyDescent="0.25">
      <c r="C630" s="1"/>
      <c r="D630" s="1"/>
      <c r="E630" s="2"/>
      <c r="F630" s="4"/>
      <c r="G630" s="1"/>
      <c r="M630" s="190"/>
    </row>
    <row r="631" spans="3:13" s="6" customFormat="1" x14ac:dyDescent="0.25">
      <c r="C631" s="1"/>
      <c r="D631" s="1"/>
      <c r="E631" s="2"/>
      <c r="F631" s="4"/>
      <c r="G631" s="1"/>
      <c r="M631" s="190"/>
    </row>
    <row r="632" spans="3:13" s="6" customFormat="1" x14ac:dyDescent="0.25">
      <c r="C632" s="1"/>
      <c r="D632" s="1"/>
      <c r="E632" s="2"/>
      <c r="F632" s="4"/>
      <c r="G632" s="1"/>
      <c r="M632" s="190"/>
    </row>
    <row r="633" spans="3:13" s="6" customFormat="1" x14ac:dyDescent="0.25">
      <c r="C633" s="1"/>
      <c r="D633" s="1"/>
      <c r="E633" s="2"/>
      <c r="F633" s="4"/>
      <c r="G633" s="1"/>
      <c r="M633" s="190"/>
    </row>
    <row r="634" spans="3:13" s="6" customFormat="1" x14ac:dyDescent="0.25">
      <c r="C634" s="1"/>
      <c r="D634" s="1"/>
      <c r="E634" s="2"/>
      <c r="F634" s="4"/>
      <c r="G634" s="1"/>
      <c r="M634" s="190"/>
    </row>
    <row r="635" spans="3:13" s="6" customFormat="1" x14ac:dyDescent="0.25">
      <c r="C635" s="1"/>
      <c r="D635" s="1"/>
      <c r="E635" s="2"/>
      <c r="F635" s="4"/>
      <c r="G635" s="1"/>
      <c r="M635" s="190"/>
    </row>
    <row r="636" spans="3:13" s="6" customFormat="1" x14ac:dyDescent="0.25">
      <c r="C636" s="1"/>
      <c r="D636" s="1"/>
      <c r="E636" s="2"/>
      <c r="F636" s="4"/>
      <c r="G636" s="1"/>
      <c r="M636" s="190"/>
    </row>
    <row r="637" spans="3:13" s="6" customFormat="1" x14ac:dyDescent="0.25">
      <c r="C637" s="1"/>
      <c r="D637" s="1"/>
      <c r="E637" s="2"/>
      <c r="F637" s="4"/>
      <c r="G637" s="1"/>
      <c r="M637" s="190"/>
    </row>
    <row r="638" spans="3:13" s="6" customFormat="1" x14ac:dyDescent="0.25">
      <c r="C638" s="1"/>
      <c r="D638" s="1"/>
      <c r="E638" s="2"/>
      <c r="F638" s="4"/>
      <c r="G638" s="1"/>
      <c r="M638" s="190"/>
    </row>
    <row r="639" spans="3:13" s="6" customFormat="1" x14ac:dyDescent="0.25">
      <c r="C639" s="1"/>
      <c r="D639" s="1"/>
      <c r="E639" s="2"/>
      <c r="F639" s="4"/>
      <c r="G639" s="1"/>
      <c r="M639" s="190"/>
    </row>
    <row r="640" spans="3:13" s="6" customFormat="1" x14ac:dyDescent="0.25">
      <c r="C640" s="1"/>
      <c r="D640" s="1"/>
      <c r="E640" s="2"/>
      <c r="F640" s="4"/>
      <c r="G640" s="1"/>
      <c r="M640" s="190"/>
    </row>
    <row r="641" spans="3:13" s="6" customFormat="1" x14ac:dyDescent="0.25">
      <c r="C641" s="1"/>
      <c r="D641" s="1"/>
      <c r="E641" s="2"/>
      <c r="F641" s="4"/>
      <c r="G641" s="1"/>
      <c r="M641" s="190"/>
    </row>
    <row r="642" spans="3:13" s="6" customFormat="1" x14ac:dyDescent="0.25">
      <c r="C642" s="1"/>
      <c r="D642" s="1"/>
      <c r="E642" s="2"/>
      <c r="F642" s="4"/>
      <c r="G642" s="1"/>
      <c r="M642" s="190"/>
    </row>
    <row r="643" spans="3:13" s="6" customFormat="1" x14ac:dyDescent="0.25">
      <c r="C643" s="1"/>
      <c r="D643" s="1"/>
      <c r="E643" s="2"/>
      <c r="F643" s="4"/>
      <c r="G643" s="1"/>
      <c r="M643" s="190"/>
    </row>
    <row r="644" spans="3:13" s="6" customFormat="1" x14ac:dyDescent="0.25">
      <c r="C644" s="1"/>
      <c r="D644" s="1"/>
      <c r="E644" s="2"/>
      <c r="F644" s="4"/>
      <c r="G644" s="1"/>
      <c r="M644" s="190"/>
    </row>
    <row r="645" spans="3:13" s="6" customFormat="1" x14ac:dyDescent="0.25">
      <c r="C645" s="1"/>
      <c r="D645" s="1"/>
      <c r="E645" s="2"/>
      <c r="F645" s="4"/>
      <c r="G645" s="1"/>
      <c r="M645" s="190"/>
    </row>
    <row r="646" spans="3:13" s="6" customFormat="1" x14ac:dyDescent="0.25">
      <c r="C646" s="1"/>
      <c r="D646" s="1"/>
      <c r="E646" s="2"/>
      <c r="F646" s="4"/>
      <c r="G646" s="1"/>
      <c r="M646" s="190"/>
    </row>
    <row r="647" spans="3:13" s="6" customFormat="1" x14ac:dyDescent="0.25">
      <c r="C647" s="1"/>
      <c r="D647" s="1"/>
      <c r="E647" s="2"/>
      <c r="F647" s="4"/>
      <c r="G647" s="1"/>
      <c r="M647" s="190"/>
    </row>
    <row r="648" spans="3:13" s="6" customFormat="1" x14ac:dyDescent="0.25">
      <c r="C648" s="1"/>
      <c r="D648" s="1"/>
      <c r="E648" s="2"/>
      <c r="F648" s="4"/>
      <c r="G648" s="1"/>
      <c r="M648" s="190"/>
    </row>
    <row r="649" spans="3:13" s="6" customFormat="1" x14ac:dyDescent="0.25">
      <c r="C649" s="1"/>
      <c r="D649" s="1"/>
      <c r="E649" s="2"/>
      <c r="F649" s="4"/>
      <c r="G649" s="1"/>
      <c r="M649" s="190"/>
    </row>
    <row r="650" spans="3:13" s="6" customFormat="1" x14ac:dyDescent="0.25">
      <c r="C650" s="1"/>
      <c r="D650" s="1"/>
      <c r="E650" s="2"/>
      <c r="F650" s="4"/>
      <c r="G650" s="1"/>
      <c r="M650" s="190"/>
    </row>
    <row r="651" spans="3:13" s="6" customFormat="1" x14ac:dyDescent="0.25">
      <c r="C651" s="1"/>
      <c r="D651" s="1"/>
      <c r="E651" s="2"/>
      <c r="F651" s="4"/>
      <c r="G651" s="1"/>
      <c r="M651" s="190"/>
    </row>
    <row r="652" spans="3:13" s="6" customFormat="1" x14ac:dyDescent="0.25">
      <c r="C652" s="1"/>
      <c r="D652" s="1"/>
      <c r="E652" s="2"/>
      <c r="F652" s="4"/>
      <c r="G652" s="1"/>
      <c r="M652" s="190"/>
    </row>
    <row r="653" spans="3:13" s="6" customFormat="1" x14ac:dyDescent="0.25">
      <c r="C653" s="1"/>
      <c r="D653" s="1"/>
      <c r="E653" s="2"/>
      <c r="F653" s="4"/>
      <c r="G653" s="1"/>
      <c r="M653" s="190"/>
    </row>
    <row r="654" spans="3:13" s="6" customFormat="1" x14ac:dyDescent="0.25">
      <c r="C654" s="1"/>
      <c r="D654" s="1"/>
      <c r="E654" s="2"/>
      <c r="F654" s="4"/>
      <c r="G654" s="1"/>
      <c r="M654" s="190"/>
    </row>
    <row r="655" spans="3:13" s="6" customFormat="1" x14ac:dyDescent="0.25">
      <c r="C655" s="1"/>
      <c r="D655" s="1"/>
      <c r="E655" s="2"/>
      <c r="F655" s="4"/>
      <c r="G655" s="1"/>
      <c r="M655" s="190"/>
    </row>
    <row r="656" spans="3:13" s="6" customFormat="1" x14ac:dyDescent="0.25">
      <c r="C656" s="1"/>
      <c r="D656" s="1"/>
      <c r="E656" s="2"/>
      <c r="F656" s="4"/>
      <c r="G656" s="1"/>
      <c r="M656" s="190"/>
    </row>
    <row r="657" spans="3:13" s="6" customFormat="1" x14ac:dyDescent="0.25">
      <c r="C657" s="1"/>
      <c r="D657" s="1"/>
      <c r="E657" s="2"/>
      <c r="F657" s="4"/>
      <c r="G657" s="1"/>
      <c r="M657" s="190"/>
    </row>
    <row r="658" spans="3:13" s="6" customFormat="1" x14ac:dyDescent="0.25">
      <c r="C658" s="1"/>
      <c r="D658" s="1"/>
      <c r="E658" s="2"/>
      <c r="F658" s="4"/>
      <c r="G658" s="1"/>
      <c r="M658" s="190"/>
    </row>
    <row r="659" spans="3:13" s="6" customFormat="1" x14ac:dyDescent="0.25">
      <c r="C659" s="1"/>
      <c r="D659" s="1"/>
      <c r="E659" s="2"/>
      <c r="F659" s="4"/>
      <c r="G659" s="1"/>
      <c r="M659" s="190"/>
    </row>
    <row r="660" spans="3:13" s="6" customFormat="1" x14ac:dyDescent="0.25">
      <c r="C660" s="1"/>
      <c r="D660" s="1"/>
      <c r="E660" s="2"/>
      <c r="F660" s="4"/>
      <c r="G660" s="1"/>
      <c r="M660" s="190"/>
    </row>
    <row r="661" spans="3:13" s="6" customFormat="1" x14ac:dyDescent="0.25">
      <c r="C661" s="1"/>
      <c r="D661" s="1"/>
      <c r="E661" s="2"/>
      <c r="F661" s="4"/>
      <c r="G661" s="1"/>
      <c r="M661" s="190"/>
    </row>
    <row r="662" spans="3:13" s="6" customFormat="1" x14ac:dyDescent="0.25">
      <c r="C662" s="1"/>
      <c r="D662" s="1"/>
      <c r="E662" s="2"/>
      <c r="F662" s="4"/>
      <c r="G662" s="1"/>
      <c r="M662" s="190"/>
    </row>
    <row r="663" spans="3:13" s="6" customFormat="1" x14ac:dyDescent="0.25">
      <c r="C663" s="1"/>
      <c r="D663" s="1"/>
      <c r="E663" s="2"/>
      <c r="F663" s="4"/>
      <c r="G663" s="1"/>
      <c r="M663" s="190"/>
    </row>
    <row r="664" spans="3:13" s="6" customFormat="1" x14ac:dyDescent="0.25">
      <c r="C664" s="1"/>
      <c r="D664" s="1"/>
      <c r="E664" s="2"/>
      <c r="F664" s="4"/>
      <c r="G664" s="1"/>
      <c r="M664" s="190"/>
    </row>
    <row r="665" spans="3:13" s="6" customFormat="1" x14ac:dyDescent="0.25">
      <c r="C665" s="1"/>
      <c r="D665" s="1"/>
      <c r="E665" s="2"/>
      <c r="F665" s="4"/>
      <c r="G665" s="1"/>
      <c r="M665" s="190"/>
    </row>
    <row r="666" spans="3:13" s="6" customFormat="1" x14ac:dyDescent="0.25">
      <c r="C666" s="1"/>
      <c r="D666" s="1"/>
      <c r="E666" s="2"/>
      <c r="F666" s="4"/>
      <c r="G666" s="1"/>
      <c r="M666" s="190"/>
    </row>
    <row r="667" spans="3:13" s="6" customFormat="1" x14ac:dyDescent="0.25">
      <c r="C667" s="1"/>
      <c r="D667" s="1"/>
      <c r="E667" s="2"/>
      <c r="F667" s="4"/>
      <c r="G667" s="1"/>
      <c r="M667" s="190"/>
    </row>
    <row r="668" spans="3:13" s="6" customFormat="1" x14ac:dyDescent="0.25">
      <c r="C668" s="1"/>
      <c r="D668" s="1"/>
      <c r="E668" s="2"/>
      <c r="F668" s="4"/>
      <c r="G668" s="1"/>
      <c r="M668" s="190"/>
    </row>
    <row r="669" spans="3:13" s="6" customFormat="1" x14ac:dyDescent="0.25">
      <c r="C669" s="1"/>
      <c r="D669" s="1"/>
      <c r="E669" s="2"/>
      <c r="F669" s="4"/>
      <c r="G669" s="1"/>
      <c r="M669" s="190"/>
    </row>
    <row r="670" spans="3:13" s="6" customFormat="1" x14ac:dyDescent="0.25">
      <c r="C670" s="1"/>
      <c r="D670" s="1"/>
      <c r="E670" s="2"/>
      <c r="F670" s="4"/>
      <c r="G670" s="1"/>
      <c r="M670" s="190"/>
    </row>
    <row r="671" spans="3:13" s="6" customFormat="1" x14ac:dyDescent="0.25">
      <c r="C671" s="1"/>
      <c r="D671" s="1"/>
      <c r="E671" s="2"/>
      <c r="F671" s="4"/>
      <c r="G671" s="1"/>
      <c r="M671" s="190"/>
    </row>
    <row r="672" spans="3:13" s="6" customFormat="1" x14ac:dyDescent="0.25">
      <c r="C672" s="1"/>
      <c r="D672" s="1"/>
      <c r="E672" s="2"/>
      <c r="F672" s="4"/>
      <c r="G672" s="1"/>
      <c r="M672" s="190"/>
    </row>
    <row r="673" spans="3:13" s="6" customFormat="1" x14ac:dyDescent="0.25">
      <c r="C673" s="1"/>
      <c r="D673" s="1"/>
      <c r="E673" s="2"/>
      <c r="F673" s="4"/>
      <c r="G673" s="1"/>
      <c r="M673" s="190"/>
    </row>
    <row r="674" spans="3:13" s="6" customFormat="1" x14ac:dyDescent="0.25">
      <c r="C674" s="1"/>
      <c r="D674" s="1"/>
      <c r="E674" s="2"/>
      <c r="F674" s="4"/>
      <c r="G674" s="1"/>
      <c r="M674" s="190"/>
    </row>
    <row r="675" spans="3:13" s="6" customFormat="1" x14ac:dyDescent="0.25">
      <c r="C675" s="1"/>
      <c r="D675" s="1"/>
      <c r="E675" s="2"/>
      <c r="F675" s="4"/>
      <c r="G675" s="1"/>
      <c r="M675" s="190"/>
    </row>
    <row r="676" spans="3:13" s="6" customFormat="1" x14ac:dyDescent="0.25">
      <c r="C676" s="1"/>
      <c r="D676" s="1"/>
      <c r="E676" s="2"/>
      <c r="F676" s="4"/>
      <c r="G676" s="1"/>
      <c r="M676" s="190"/>
    </row>
    <row r="677" spans="3:13" s="6" customFormat="1" x14ac:dyDescent="0.25">
      <c r="C677" s="1"/>
      <c r="D677" s="1"/>
      <c r="E677" s="2"/>
      <c r="F677" s="4"/>
      <c r="G677" s="1"/>
      <c r="M677" s="190"/>
    </row>
    <row r="678" spans="3:13" s="6" customFormat="1" x14ac:dyDescent="0.25">
      <c r="C678" s="1"/>
      <c r="D678" s="1"/>
      <c r="E678" s="2"/>
      <c r="F678" s="4"/>
      <c r="G678" s="1"/>
      <c r="M678" s="190"/>
    </row>
    <row r="679" spans="3:13" s="6" customFormat="1" x14ac:dyDescent="0.25">
      <c r="C679" s="1"/>
      <c r="D679" s="1"/>
      <c r="E679" s="2"/>
      <c r="F679" s="4"/>
      <c r="G679" s="1"/>
      <c r="M679" s="190"/>
    </row>
    <row r="680" spans="3:13" s="6" customFormat="1" x14ac:dyDescent="0.25">
      <c r="C680" s="1"/>
      <c r="D680" s="1"/>
      <c r="E680" s="2"/>
      <c r="F680" s="4"/>
      <c r="G680" s="1"/>
      <c r="M680" s="190"/>
    </row>
    <row r="681" spans="3:13" s="6" customFormat="1" x14ac:dyDescent="0.25">
      <c r="C681" s="1"/>
      <c r="D681" s="1"/>
      <c r="E681" s="2"/>
      <c r="F681" s="4"/>
      <c r="G681" s="1"/>
      <c r="M681" s="190"/>
    </row>
    <row r="682" spans="3:13" s="6" customFormat="1" x14ac:dyDescent="0.25">
      <c r="C682" s="1"/>
      <c r="D682" s="1"/>
      <c r="E682" s="2"/>
      <c r="F682" s="4"/>
      <c r="G682" s="1"/>
      <c r="M682" s="190"/>
    </row>
    <row r="683" spans="3:13" s="6" customFormat="1" x14ac:dyDescent="0.25">
      <c r="C683" s="1"/>
      <c r="D683" s="1"/>
      <c r="E683" s="2"/>
      <c r="F683" s="4"/>
      <c r="G683" s="1"/>
      <c r="M683" s="190"/>
    </row>
    <row r="684" spans="3:13" s="6" customFormat="1" x14ac:dyDescent="0.25">
      <c r="C684" s="1"/>
      <c r="D684" s="1"/>
      <c r="E684" s="2"/>
      <c r="F684" s="4"/>
      <c r="G684" s="1"/>
      <c r="M684" s="190"/>
    </row>
    <row r="685" spans="3:13" s="6" customFormat="1" x14ac:dyDescent="0.25">
      <c r="C685" s="1"/>
      <c r="D685" s="1"/>
      <c r="E685" s="2"/>
      <c r="F685" s="4"/>
      <c r="G685" s="1"/>
      <c r="M685" s="190"/>
    </row>
    <row r="686" spans="3:13" s="6" customFormat="1" x14ac:dyDescent="0.25">
      <c r="C686" s="1"/>
      <c r="D686" s="1"/>
      <c r="E686" s="2"/>
      <c r="F686" s="4"/>
      <c r="G686" s="1"/>
      <c r="M686" s="190"/>
    </row>
    <row r="687" spans="3:13" s="6" customFormat="1" x14ac:dyDescent="0.25">
      <c r="C687" s="1"/>
      <c r="D687" s="1"/>
      <c r="E687" s="2"/>
      <c r="F687" s="4"/>
      <c r="G687" s="1"/>
      <c r="M687" s="190"/>
    </row>
    <row r="688" spans="3:13" s="6" customFormat="1" x14ac:dyDescent="0.25">
      <c r="C688" s="1"/>
      <c r="D688" s="1"/>
      <c r="E688" s="2"/>
      <c r="F688" s="4"/>
      <c r="G688" s="1"/>
      <c r="M688" s="190"/>
    </row>
    <row r="689" spans="3:13" s="6" customFormat="1" x14ac:dyDescent="0.25">
      <c r="C689" s="1"/>
      <c r="D689" s="1"/>
      <c r="E689" s="2"/>
      <c r="F689" s="4"/>
      <c r="G689" s="1"/>
      <c r="M689" s="190"/>
    </row>
    <row r="690" spans="3:13" s="6" customFormat="1" x14ac:dyDescent="0.25">
      <c r="C690" s="1"/>
      <c r="D690" s="1"/>
      <c r="E690" s="2"/>
      <c r="F690" s="4"/>
      <c r="G690" s="1"/>
      <c r="M690" s="190"/>
    </row>
    <row r="691" spans="3:13" s="6" customFormat="1" x14ac:dyDescent="0.25">
      <c r="C691" s="1"/>
      <c r="D691" s="1"/>
      <c r="E691" s="2"/>
      <c r="F691" s="4"/>
      <c r="G691" s="1"/>
      <c r="M691" s="190"/>
    </row>
    <row r="692" spans="3:13" s="6" customFormat="1" x14ac:dyDescent="0.25">
      <c r="C692" s="1"/>
      <c r="D692" s="1"/>
      <c r="E692" s="2"/>
      <c r="F692" s="4"/>
      <c r="G692" s="1"/>
      <c r="M692" s="190"/>
    </row>
    <row r="693" spans="3:13" s="6" customFormat="1" x14ac:dyDescent="0.25">
      <c r="C693" s="1"/>
      <c r="D693" s="1"/>
      <c r="E693" s="2"/>
      <c r="F693" s="4"/>
      <c r="G693" s="1"/>
      <c r="M693" s="190"/>
    </row>
    <row r="694" spans="3:13" s="6" customFormat="1" x14ac:dyDescent="0.25">
      <c r="C694" s="1"/>
      <c r="D694" s="1"/>
      <c r="E694" s="2"/>
      <c r="F694" s="4"/>
      <c r="G694" s="1"/>
      <c r="M694" s="190"/>
    </row>
    <row r="695" spans="3:13" s="6" customFormat="1" x14ac:dyDescent="0.25">
      <c r="C695" s="1"/>
      <c r="D695" s="1"/>
      <c r="E695" s="2"/>
      <c r="F695" s="4"/>
      <c r="G695" s="1"/>
      <c r="M695" s="190"/>
    </row>
    <row r="696" spans="3:13" s="6" customFormat="1" x14ac:dyDescent="0.25">
      <c r="C696" s="1"/>
      <c r="D696" s="1"/>
      <c r="E696" s="2"/>
      <c r="F696" s="4"/>
      <c r="G696" s="1"/>
      <c r="M696" s="190"/>
    </row>
    <row r="697" spans="3:13" s="6" customFormat="1" x14ac:dyDescent="0.25">
      <c r="C697" s="1"/>
      <c r="D697" s="1"/>
      <c r="E697" s="2"/>
      <c r="F697" s="4"/>
      <c r="G697" s="1"/>
      <c r="M697" s="190"/>
    </row>
    <row r="698" spans="3:13" s="6" customFormat="1" x14ac:dyDescent="0.25">
      <c r="C698" s="1"/>
      <c r="D698" s="1"/>
      <c r="E698" s="2"/>
      <c r="F698" s="4"/>
      <c r="G698" s="1"/>
      <c r="M698" s="190"/>
    </row>
    <row r="699" spans="3:13" s="6" customFormat="1" x14ac:dyDescent="0.25">
      <c r="C699" s="1"/>
      <c r="D699" s="1"/>
      <c r="E699" s="2"/>
      <c r="F699" s="4"/>
      <c r="G699" s="1"/>
      <c r="M699" s="190"/>
    </row>
    <row r="700" spans="3:13" s="6" customFormat="1" x14ac:dyDescent="0.25">
      <c r="C700" s="1"/>
      <c r="D700" s="1"/>
      <c r="E700" s="2"/>
      <c r="F700" s="4"/>
      <c r="G700" s="1"/>
      <c r="M700" s="190"/>
    </row>
    <row r="701" spans="3:13" s="6" customFormat="1" x14ac:dyDescent="0.25">
      <c r="C701" s="1"/>
      <c r="D701" s="1"/>
      <c r="E701" s="2"/>
      <c r="F701" s="4"/>
      <c r="G701" s="1"/>
      <c r="M701" s="190"/>
    </row>
    <row r="702" spans="3:13" s="6" customFormat="1" x14ac:dyDescent="0.25">
      <c r="C702" s="1"/>
      <c r="D702" s="1"/>
      <c r="E702" s="2"/>
      <c r="F702" s="4"/>
      <c r="G702" s="1"/>
      <c r="M702" s="190"/>
    </row>
    <row r="703" spans="3:13" s="6" customFormat="1" x14ac:dyDescent="0.25">
      <c r="C703" s="1"/>
      <c r="D703" s="1"/>
      <c r="E703" s="2"/>
      <c r="F703" s="4"/>
      <c r="G703" s="1"/>
      <c r="M703" s="190"/>
    </row>
    <row r="704" spans="3:13" s="6" customFormat="1" x14ac:dyDescent="0.25">
      <c r="C704" s="1"/>
      <c r="D704" s="1"/>
      <c r="E704" s="2"/>
      <c r="F704" s="4"/>
      <c r="G704" s="1"/>
      <c r="M704" s="190"/>
    </row>
    <row r="705" spans="3:13" s="6" customFormat="1" x14ac:dyDescent="0.25">
      <c r="C705" s="1"/>
      <c r="D705" s="1"/>
      <c r="E705" s="2"/>
      <c r="F705" s="4"/>
      <c r="G705" s="1"/>
      <c r="M705" s="190"/>
    </row>
    <row r="706" spans="3:13" s="6" customFormat="1" x14ac:dyDescent="0.25">
      <c r="C706" s="1"/>
      <c r="D706" s="1"/>
      <c r="E706" s="2"/>
      <c r="F706" s="4"/>
      <c r="G706" s="1"/>
      <c r="M706" s="190"/>
    </row>
    <row r="707" spans="3:13" s="6" customFormat="1" x14ac:dyDescent="0.25">
      <c r="C707" s="1"/>
      <c r="D707" s="1"/>
      <c r="E707" s="2"/>
      <c r="F707" s="4"/>
      <c r="G707" s="1"/>
      <c r="M707" s="190"/>
    </row>
    <row r="708" spans="3:13" s="6" customFormat="1" x14ac:dyDescent="0.25">
      <c r="C708" s="1"/>
      <c r="D708" s="1"/>
      <c r="E708" s="2"/>
      <c r="F708" s="4"/>
      <c r="G708" s="1"/>
      <c r="M708" s="190"/>
    </row>
    <row r="709" spans="3:13" s="6" customFormat="1" x14ac:dyDescent="0.25">
      <c r="C709" s="1"/>
      <c r="D709" s="1"/>
      <c r="E709" s="2"/>
      <c r="F709" s="4"/>
      <c r="G709" s="1"/>
      <c r="M709" s="190"/>
    </row>
    <row r="710" spans="3:13" s="6" customFormat="1" x14ac:dyDescent="0.25">
      <c r="C710" s="1"/>
      <c r="D710" s="1"/>
      <c r="E710" s="2"/>
      <c r="F710" s="4"/>
      <c r="G710" s="1"/>
      <c r="M710" s="190"/>
    </row>
    <row r="711" spans="3:13" s="6" customFormat="1" x14ac:dyDescent="0.25">
      <c r="C711" s="1"/>
      <c r="D711" s="1"/>
      <c r="E711" s="2"/>
      <c r="F711" s="4"/>
      <c r="G711" s="1"/>
      <c r="M711" s="190"/>
    </row>
    <row r="712" spans="3:13" s="6" customFormat="1" x14ac:dyDescent="0.25">
      <c r="C712" s="1"/>
      <c r="D712" s="1"/>
      <c r="E712" s="2"/>
      <c r="F712" s="4"/>
      <c r="G712" s="1"/>
      <c r="M712" s="190"/>
    </row>
    <row r="713" spans="3:13" s="6" customFormat="1" x14ac:dyDescent="0.25">
      <c r="C713" s="1"/>
      <c r="D713" s="1"/>
      <c r="E713" s="2"/>
      <c r="F713" s="4"/>
      <c r="G713" s="1"/>
      <c r="M713" s="190"/>
    </row>
    <row r="714" spans="3:13" s="6" customFormat="1" x14ac:dyDescent="0.25">
      <c r="C714" s="1"/>
      <c r="D714" s="1"/>
      <c r="E714" s="2"/>
      <c r="F714" s="4"/>
      <c r="G714" s="1"/>
      <c r="M714" s="190"/>
    </row>
    <row r="715" spans="3:13" s="6" customFormat="1" x14ac:dyDescent="0.25">
      <c r="C715" s="1"/>
      <c r="D715" s="1"/>
      <c r="E715" s="2"/>
      <c r="F715" s="4"/>
      <c r="G715" s="1"/>
      <c r="M715" s="190"/>
    </row>
    <row r="716" spans="3:13" s="6" customFormat="1" x14ac:dyDescent="0.25">
      <c r="C716" s="1"/>
      <c r="D716" s="1"/>
      <c r="E716" s="2"/>
      <c r="F716" s="4"/>
      <c r="G716" s="1"/>
      <c r="M716" s="190"/>
    </row>
    <row r="717" spans="3:13" s="6" customFormat="1" x14ac:dyDescent="0.25">
      <c r="C717" s="1"/>
      <c r="D717" s="1"/>
      <c r="E717" s="2"/>
      <c r="F717" s="4"/>
      <c r="G717" s="1"/>
      <c r="M717" s="190"/>
    </row>
    <row r="718" spans="3:13" s="6" customFormat="1" x14ac:dyDescent="0.25">
      <c r="C718" s="1"/>
      <c r="D718" s="1"/>
      <c r="E718" s="2"/>
      <c r="F718" s="4"/>
      <c r="G718" s="1"/>
      <c r="M718" s="190"/>
    </row>
    <row r="719" spans="3:13" s="6" customFormat="1" x14ac:dyDescent="0.25">
      <c r="C719" s="1"/>
      <c r="D719" s="1"/>
      <c r="E719" s="2"/>
      <c r="F719" s="4"/>
      <c r="G719" s="1"/>
      <c r="M719" s="190"/>
    </row>
    <row r="720" spans="3:13" s="6" customFormat="1" x14ac:dyDescent="0.25">
      <c r="C720" s="1"/>
      <c r="D720" s="1"/>
      <c r="E720" s="2"/>
      <c r="F720" s="4"/>
      <c r="G720" s="1"/>
      <c r="M720" s="190"/>
    </row>
    <row r="721" spans="3:13" s="6" customFormat="1" x14ac:dyDescent="0.25">
      <c r="C721" s="1"/>
      <c r="D721" s="1"/>
      <c r="E721" s="2"/>
      <c r="F721" s="4"/>
      <c r="G721" s="1"/>
      <c r="M721" s="190"/>
    </row>
    <row r="722" spans="3:13" s="6" customFormat="1" x14ac:dyDescent="0.25">
      <c r="C722" s="1"/>
      <c r="D722" s="1"/>
      <c r="E722" s="2"/>
      <c r="F722" s="4"/>
      <c r="G722" s="1"/>
      <c r="M722" s="190"/>
    </row>
    <row r="723" spans="3:13" s="6" customFormat="1" x14ac:dyDescent="0.25">
      <c r="C723" s="1"/>
      <c r="D723" s="1"/>
      <c r="E723" s="2"/>
      <c r="F723" s="4"/>
      <c r="G723" s="1"/>
      <c r="M723" s="190"/>
    </row>
    <row r="724" spans="3:13" s="6" customFormat="1" x14ac:dyDescent="0.25">
      <c r="C724" s="1"/>
      <c r="D724" s="1"/>
      <c r="E724" s="2"/>
      <c r="F724" s="4"/>
      <c r="G724" s="1"/>
      <c r="M724" s="190"/>
    </row>
    <row r="725" spans="3:13" s="6" customFormat="1" x14ac:dyDescent="0.25">
      <c r="C725" s="1"/>
      <c r="D725" s="1"/>
      <c r="E725" s="2"/>
      <c r="F725" s="4"/>
      <c r="G725" s="1"/>
      <c r="M725" s="190"/>
    </row>
    <row r="726" spans="3:13" s="6" customFormat="1" x14ac:dyDescent="0.25">
      <c r="C726" s="1"/>
      <c r="D726" s="1"/>
      <c r="E726" s="2"/>
      <c r="F726" s="4"/>
      <c r="G726" s="1"/>
      <c r="M726" s="190"/>
    </row>
    <row r="727" spans="3:13" s="6" customFormat="1" x14ac:dyDescent="0.25">
      <c r="C727" s="1"/>
      <c r="D727" s="1"/>
      <c r="E727" s="2"/>
      <c r="F727" s="4"/>
      <c r="G727" s="1"/>
      <c r="M727" s="190"/>
    </row>
    <row r="728" spans="3:13" s="6" customFormat="1" x14ac:dyDescent="0.25">
      <c r="C728" s="1"/>
      <c r="D728" s="1"/>
      <c r="E728" s="2"/>
      <c r="F728" s="4"/>
      <c r="G728" s="1"/>
      <c r="M728" s="190"/>
    </row>
    <row r="729" spans="3:13" s="6" customFormat="1" x14ac:dyDescent="0.25">
      <c r="C729" s="1"/>
      <c r="D729" s="1"/>
      <c r="E729" s="2"/>
      <c r="F729" s="4"/>
      <c r="G729" s="1"/>
      <c r="M729" s="190"/>
    </row>
    <row r="730" spans="3:13" s="6" customFormat="1" x14ac:dyDescent="0.25">
      <c r="C730" s="1"/>
      <c r="D730" s="1"/>
      <c r="E730" s="2"/>
      <c r="F730" s="4"/>
      <c r="G730" s="1"/>
      <c r="M730" s="190"/>
    </row>
    <row r="731" spans="3:13" s="6" customFormat="1" x14ac:dyDescent="0.25">
      <c r="C731" s="1"/>
      <c r="D731" s="1"/>
      <c r="E731" s="2"/>
      <c r="F731" s="4"/>
      <c r="G731" s="1"/>
      <c r="M731" s="190"/>
    </row>
    <row r="732" spans="3:13" s="6" customFormat="1" x14ac:dyDescent="0.25">
      <c r="C732" s="1"/>
      <c r="D732" s="1"/>
      <c r="E732" s="2"/>
      <c r="F732" s="4"/>
      <c r="G732" s="1"/>
      <c r="M732" s="190"/>
    </row>
    <row r="733" spans="3:13" s="6" customFormat="1" x14ac:dyDescent="0.25">
      <c r="C733" s="1"/>
      <c r="D733" s="1"/>
      <c r="E733" s="2"/>
      <c r="F733" s="4"/>
      <c r="G733" s="1"/>
      <c r="M733" s="190"/>
    </row>
    <row r="734" spans="3:13" s="6" customFormat="1" x14ac:dyDescent="0.25">
      <c r="C734" s="1"/>
      <c r="D734" s="1"/>
      <c r="E734" s="2"/>
      <c r="F734" s="4"/>
      <c r="G734" s="1"/>
      <c r="M734" s="190"/>
    </row>
    <row r="735" spans="3:13" s="6" customFormat="1" x14ac:dyDescent="0.25">
      <c r="C735" s="1"/>
      <c r="D735" s="1"/>
      <c r="E735" s="2"/>
      <c r="F735" s="4"/>
      <c r="G735" s="1"/>
      <c r="M735" s="190"/>
    </row>
    <row r="736" spans="3:13" s="6" customFormat="1" x14ac:dyDescent="0.25">
      <c r="C736" s="1"/>
      <c r="D736" s="1"/>
      <c r="E736" s="2"/>
      <c r="F736" s="4"/>
      <c r="G736" s="1"/>
      <c r="M736" s="190"/>
    </row>
    <row r="737" spans="3:13" s="6" customFormat="1" x14ac:dyDescent="0.25">
      <c r="C737" s="1"/>
      <c r="D737" s="1"/>
      <c r="E737" s="2"/>
      <c r="F737" s="4"/>
      <c r="G737" s="1"/>
      <c r="M737" s="190"/>
    </row>
    <row r="738" spans="3:13" s="6" customFormat="1" x14ac:dyDescent="0.25">
      <c r="C738" s="1"/>
      <c r="D738" s="1"/>
      <c r="E738" s="2"/>
      <c r="F738" s="4"/>
      <c r="G738" s="1"/>
      <c r="M738" s="190"/>
    </row>
    <row r="739" spans="3:13" s="6" customFormat="1" x14ac:dyDescent="0.25">
      <c r="C739" s="1"/>
      <c r="D739" s="1"/>
      <c r="E739" s="2"/>
      <c r="F739" s="4"/>
      <c r="G739" s="1"/>
      <c r="M739" s="190"/>
    </row>
    <row r="740" spans="3:13" s="6" customFormat="1" x14ac:dyDescent="0.25">
      <c r="C740" s="1"/>
      <c r="D740" s="1"/>
      <c r="E740" s="2"/>
      <c r="F740" s="4"/>
      <c r="G740" s="1"/>
      <c r="M740" s="190"/>
    </row>
    <row r="741" spans="3:13" s="6" customFormat="1" x14ac:dyDescent="0.25">
      <c r="C741" s="1"/>
      <c r="D741" s="1"/>
      <c r="E741" s="2"/>
      <c r="F741" s="4"/>
      <c r="G741" s="1"/>
      <c r="M741" s="190"/>
    </row>
    <row r="742" spans="3:13" s="6" customFormat="1" x14ac:dyDescent="0.25">
      <c r="C742" s="1"/>
      <c r="D742" s="1"/>
      <c r="E742" s="2"/>
      <c r="F742" s="4"/>
      <c r="G742" s="1"/>
      <c r="M742" s="190"/>
    </row>
    <row r="743" spans="3:13" s="6" customFormat="1" x14ac:dyDescent="0.25">
      <c r="C743" s="1"/>
      <c r="D743" s="1"/>
      <c r="E743" s="2"/>
      <c r="F743" s="4"/>
      <c r="G743" s="1"/>
      <c r="M743" s="190"/>
    </row>
    <row r="744" spans="3:13" s="6" customFormat="1" x14ac:dyDescent="0.25">
      <c r="C744" s="1"/>
      <c r="D744" s="1"/>
      <c r="E744" s="2"/>
      <c r="F744" s="4"/>
      <c r="G744" s="1"/>
      <c r="M744" s="190"/>
    </row>
    <row r="745" spans="3:13" s="6" customFormat="1" x14ac:dyDescent="0.25">
      <c r="C745" s="1"/>
      <c r="D745" s="1"/>
      <c r="E745" s="2"/>
      <c r="F745" s="4"/>
      <c r="G745" s="1"/>
      <c r="M745" s="190"/>
    </row>
    <row r="746" spans="3:13" s="6" customFormat="1" x14ac:dyDescent="0.25">
      <c r="C746" s="1"/>
      <c r="D746" s="1"/>
      <c r="E746" s="2"/>
      <c r="F746" s="4"/>
      <c r="G746" s="1"/>
      <c r="M746" s="190"/>
    </row>
    <row r="747" spans="3:13" s="6" customFormat="1" x14ac:dyDescent="0.25">
      <c r="C747" s="1"/>
      <c r="D747" s="1"/>
      <c r="E747" s="2"/>
      <c r="F747" s="4"/>
      <c r="G747" s="1"/>
      <c r="M747" s="190"/>
    </row>
    <row r="748" spans="3:13" s="6" customFormat="1" x14ac:dyDescent="0.25">
      <c r="C748" s="1"/>
      <c r="D748" s="1"/>
      <c r="E748" s="2"/>
      <c r="F748" s="4"/>
      <c r="G748" s="1"/>
      <c r="M748" s="190"/>
    </row>
    <row r="749" spans="3:13" s="6" customFormat="1" x14ac:dyDescent="0.25">
      <c r="C749" s="1"/>
      <c r="D749" s="1"/>
      <c r="E749" s="2"/>
      <c r="F749" s="4"/>
      <c r="G749" s="1"/>
      <c r="M749" s="190"/>
    </row>
    <row r="750" spans="3:13" s="6" customFormat="1" x14ac:dyDescent="0.25">
      <c r="C750" s="1"/>
      <c r="D750" s="1"/>
      <c r="E750" s="2"/>
      <c r="F750" s="4"/>
      <c r="G750" s="1"/>
      <c r="M750" s="190"/>
    </row>
    <row r="751" spans="3:13" s="6" customFormat="1" x14ac:dyDescent="0.25">
      <c r="C751" s="1"/>
      <c r="D751" s="1"/>
      <c r="E751" s="2"/>
      <c r="F751" s="4"/>
      <c r="G751" s="1"/>
      <c r="M751" s="190"/>
    </row>
    <row r="752" spans="3:13" s="6" customFormat="1" x14ac:dyDescent="0.25">
      <c r="C752" s="1"/>
      <c r="D752" s="1"/>
      <c r="E752" s="2"/>
      <c r="F752" s="4"/>
      <c r="G752" s="1"/>
      <c r="M752" s="190"/>
    </row>
    <row r="753" spans="3:13" s="6" customFormat="1" x14ac:dyDescent="0.25">
      <c r="C753" s="1"/>
      <c r="D753" s="1"/>
      <c r="E753" s="2"/>
      <c r="F753" s="4"/>
      <c r="G753" s="1"/>
      <c r="M753" s="190"/>
    </row>
    <row r="754" spans="3:13" s="6" customFormat="1" x14ac:dyDescent="0.25">
      <c r="C754" s="1"/>
      <c r="D754" s="1"/>
      <c r="E754" s="2"/>
      <c r="F754" s="4"/>
      <c r="G754" s="1"/>
      <c r="M754" s="190"/>
    </row>
    <row r="755" spans="3:13" s="6" customFormat="1" x14ac:dyDescent="0.25">
      <c r="C755" s="1"/>
      <c r="D755" s="1"/>
      <c r="E755" s="2"/>
      <c r="F755" s="4"/>
      <c r="G755" s="1"/>
      <c r="M755" s="190"/>
    </row>
    <row r="756" spans="3:13" s="6" customFormat="1" x14ac:dyDescent="0.25">
      <c r="C756" s="1"/>
      <c r="D756" s="1"/>
      <c r="E756" s="2"/>
      <c r="F756" s="4"/>
      <c r="G756" s="1"/>
      <c r="M756" s="190"/>
    </row>
    <row r="757" spans="3:13" s="6" customFormat="1" x14ac:dyDescent="0.25">
      <c r="C757" s="1"/>
      <c r="D757" s="1"/>
      <c r="E757" s="2"/>
      <c r="F757" s="4"/>
      <c r="G757" s="1"/>
      <c r="M757" s="190"/>
    </row>
    <row r="758" spans="3:13" s="6" customFormat="1" x14ac:dyDescent="0.25">
      <c r="C758" s="1"/>
      <c r="D758" s="1"/>
      <c r="E758" s="2"/>
      <c r="F758" s="4"/>
      <c r="G758" s="1"/>
      <c r="M758" s="190"/>
    </row>
    <row r="759" spans="3:13" s="6" customFormat="1" x14ac:dyDescent="0.25">
      <c r="C759" s="1"/>
      <c r="D759" s="1"/>
      <c r="E759" s="2"/>
      <c r="F759" s="4"/>
      <c r="G759" s="1"/>
      <c r="M759" s="190"/>
    </row>
    <row r="760" spans="3:13" s="6" customFormat="1" x14ac:dyDescent="0.25">
      <c r="C760" s="1"/>
      <c r="D760" s="1"/>
      <c r="E760" s="2"/>
      <c r="F760" s="4"/>
      <c r="G760" s="1"/>
      <c r="M760" s="190"/>
    </row>
    <row r="761" spans="3:13" s="6" customFormat="1" x14ac:dyDescent="0.25">
      <c r="C761" s="1"/>
      <c r="D761" s="1"/>
      <c r="E761" s="2"/>
      <c r="F761" s="4"/>
      <c r="G761" s="1"/>
      <c r="M761" s="190"/>
    </row>
    <row r="762" spans="3:13" s="6" customFormat="1" x14ac:dyDescent="0.25">
      <c r="C762" s="1"/>
      <c r="D762" s="1"/>
      <c r="E762" s="2"/>
      <c r="F762" s="4"/>
      <c r="G762" s="1"/>
      <c r="M762" s="190"/>
    </row>
    <row r="763" spans="3:13" s="6" customFormat="1" x14ac:dyDescent="0.25">
      <c r="C763" s="1"/>
      <c r="D763" s="1"/>
      <c r="E763" s="2"/>
      <c r="F763" s="4"/>
      <c r="G763" s="1"/>
      <c r="M763" s="190"/>
    </row>
    <row r="764" spans="3:13" s="6" customFormat="1" x14ac:dyDescent="0.25">
      <c r="C764" s="1"/>
      <c r="D764" s="1"/>
      <c r="E764" s="2"/>
      <c r="F764" s="4"/>
      <c r="G764" s="1"/>
      <c r="M764" s="190"/>
    </row>
    <row r="765" spans="3:13" s="6" customFormat="1" x14ac:dyDescent="0.25">
      <c r="C765" s="1"/>
      <c r="D765" s="1"/>
      <c r="E765" s="2"/>
      <c r="F765" s="4"/>
      <c r="G765" s="1"/>
      <c r="M765" s="190"/>
    </row>
    <row r="766" spans="3:13" s="6" customFormat="1" x14ac:dyDescent="0.25">
      <c r="C766" s="1"/>
      <c r="D766" s="1"/>
      <c r="E766" s="2"/>
      <c r="F766" s="4"/>
      <c r="G766" s="1"/>
      <c r="M766" s="190"/>
    </row>
    <row r="767" spans="3:13" s="6" customFormat="1" x14ac:dyDescent="0.25">
      <c r="C767" s="1"/>
      <c r="D767" s="1"/>
      <c r="E767" s="2"/>
      <c r="F767" s="4"/>
      <c r="G767" s="1"/>
      <c r="M767" s="190"/>
    </row>
    <row r="768" spans="3:13" s="6" customFormat="1" x14ac:dyDescent="0.25">
      <c r="C768" s="1"/>
      <c r="D768" s="1"/>
      <c r="E768" s="2"/>
      <c r="F768" s="4"/>
      <c r="G768" s="1"/>
      <c r="M768" s="190"/>
    </row>
    <row r="769" spans="3:13" s="6" customFormat="1" x14ac:dyDescent="0.25">
      <c r="C769" s="1"/>
      <c r="D769" s="1"/>
      <c r="E769" s="2"/>
      <c r="F769" s="4"/>
      <c r="G769" s="1"/>
      <c r="M769" s="190"/>
    </row>
    <row r="770" spans="3:13" s="6" customFormat="1" x14ac:dyDescent="0.25">
      <c r="C770" s="1"/>
      <c r="D770" s="1"/>
      <c r="E770" s="2"/>
      <c r="F770" s="4"/>
      <c r="G770" s="1"/>
      <c r="M770" s="190"/>
    </row>
    <row r="771" spans="3:13" s="6" customFormat="1" x14ac:dyDescent="0.25">
      <c r="C771" s="1"/>
      <c r="D771" s="1"/>
      <c r="E771" s="2"/>
      <c r="F771" s="4"/>
      <c r="G771" s="1"/>
      <c r="M771" s="190"/>
    </row>
    <row r="772" spans="3:13" s="6" customFormat="1" x14ac:dyDescent="0.25">
      <c r="C772" s="1"/>
      <c r="D772" s="1"/>
      <c r="E772" s="2"/>
      <c r="F772" s="4"/>
      <c r="G772" s="1"/>
      <c r="M772" s="190"/>
    </row>
    <row r="773" spans="3:13" s="6" customFormat="1" x14ac:dyDescent="0.25">
      <c r="C773" s="1"/>
      <c r="D773" s="1"/>
      <c r="E773" s="2"/>
      <c r="F773" s="4"/>
      <c r="G773" s="1"/>
      <c r="M773" s="190"/>
    </row>
    <row r="774" spans="3:13" s="6" customFormat="1" x14ac:dyDescent="0.25">
      <c r="C774" s="1"/>
      <c r="D774" s="1"/>
      <c r="E774" s="2"/>
      <c r="F774" s="4"/>
      <c r="G774" s="1"/>
      <c r="M774" s="190"/>
    </row>
    <row r="775" spans="3:13" s="6" customFormat="1" x14ac:dyDescent="0.25">
      <c r="C775" s="1"/>
      <c r="D775" s="1"/>
      <c r="E775" s="2"/>
      <c r="F775" s="4"/>
      <c r="G775" s="1"/>
      <c r="M775" s="190"/>
    </row>
    <row r="776" spans="3:13" s="6" customFormat="1" x14ac:dyDescent="0.25">
      <c r="C776" s="1"/>
      <c r="D776" s="1"/>
      <c r="E776" s="2"/>
      <c r="F776" s="4"/>
      <c r="G776" s="1"/>
      <c r="M776" s="190"/>
    </row>
    <row r="777" spans="3:13" s="6" customFormat="1" x14ac:dyDescent="0.25">
      <c r="C777" s="1"/>
      <c r="D777" s="1"/>
      <c r="E777" s="2"/>
      <c r="F777" s="4"/>
      <c r="G777" s="1"/>
      <c r="M777" s="190"/>
    </row>
    <row r="778" spans="3:13" s="6" customFormat="1" x14ac:dyDescent="0.25">
      <c r="C778" s="1"/>
      <c r="D778" s="1"/>
      <c r="E778" s="2"/>
      <c r="F778" s="4"/>
      <c r="G778" s="1"/>
      <c r="M778" s="190"/>
    </row>
    <row r="779" spans="3:13" s="6" customFormat="1" x14ac:dyDescent="0.25">
      <c r="C779" s="1"/>
      <c r="D779" s="1"/>
      <c r="E779" s="2"/>
      <c r="F779" s="4"/>
      <c r="G779" s="1"/>
      <c r="M779" s="190"/>
    </row>
    <row r="780" spans="3:13" s="6" customFormat="1" x14ac:dyDescent="0.25">
      <c r="C780" s="1"/>
      <c r="D780" s="1"/>
      <c r="E780" s="2"/>
      <c r="F780" s="4"/>
      <c r="G780" s="1"/>
      <c r="M780" s="190"/>
    </row>
    <row r="781" spans="3:13" s="6" customFormat="1" x14ac:dyDescent="0.25">
      <c r="C781" s="1"/>
      <c r="D781" s="1"/>
      <c r="E781" s="2"/>
      <c r="F781" s="4"/>
      <c r="G781" s="1"/>
      <c r="M781" s="190"/>
    </row>
    <row r="782" spans="3:13" s="6" customFormat="1" x14ac:dyDescent="0.25">
      <c r="C782" s="1"/>
      <c r="D782" s="1"/>
      <c r="E782" s="2"/>
      <c r="F782" s="4"/>
      <c r="G782" s="1"/>
      <c r="M782" s="190"/>
    </row>
    <row r="783" spans="3:13" s="6" customFormat="1" x14ac:dyDescent="0.25">
      <c r="C783" s="1"/>
      <c r="D783" s="1"/>
      <c r="E783" s="2"/>
      <c r="F783" s="4"/>
      <c r="G783" s="1"/>
      <c r="M783" s="190"/>
    </row>
    <row r="784" spans="3:13" s="6" customFormat="1" x14ac:dyDescent="0.25">
      <c r="C784" s="1"/>
      <c r="D784" s="1"/>
      <c r="E784" s="2"/>
      <c r="F784" s="4"/>
      <c r="G784" s="1"/>
      <c r="M784" s="190"/>
    </row>
    <row r="785" spans="3:13" s="6" customFormat="1" x14ac:dyDescent="0.25">
      <c r="C785" s="1"/>
      <c r="D785" s="1"/>
      <c r="E785" s="2"/>
      <c r="F785" s="4"/>
      <c r="G785" s="1"/>
      <c r="M785" s="190"/>
    </row>
    <row r="786" spans="3:13" s="6" customFormat="1" x14ac:dyDescent="0.25">
      <c r="C786" s="1"/>
      <c r="D786" s="1"/>
      <c r="E786" s="2"/>
      <c r="F786" s="4"/>
      <c r="G786" s="1"/>
      <c r="M786" s="190"/>
    </row>
    <row r="787" spans="3:13" s="6" customFormat="1" x14ac:dyDescent="0.25">
      <c r="C787" s="1"/>
      <c r="D787" s="1"/>
      <c r="E787" s="2"/>
      <c r="F787" s="4"/>
      <c r="G787" s="1"/>
      <c r="M787" s="190"/>
    </row>
    <row r="788" spans="3:13" s="6" customFormat="1" x14ac:dyDescent="0.25">
      <c r="C788" s="1"/>
      <c r="D788" s="1"/>
      <c r="E788" s="2"/>
      <c r="F788" s="4"/>
      <c r="G788" s="1"/>
      <c r="M788" s="190"/>
    </row>
    <row r="789" spans="3:13" s="6" customFormat="1" x14ac:dyDescent="0.25">
      <c r="C789" s="1"/>
      <c r="D789" s="1"/>
      <c r="E789" s="2"/>
      <c r="F789" s="4"/>
      <c r="G789" s="1"/>
      <c r="M789" s="190"/>
    </row>
    <row r="790" spans="3:13" s="6" customFormat="1" x14ac:dyDescent="0.25">
      <c r="C790" s="1"/>
      <c r="D790" s="1"/>
      <c r="E790" s="2"/>
      <c r="F790" s="4"/>
      <c r="G790" s="1"/>
      <c r="M790" s="190"/>
    </row>
    <row r="791" spans="3:13" s="6" customFormat="1" x14ac:dyDescent="0.25">
      <c r="C791" s="1"/>
      <c r="D791" s="1"/>
      <c r="E791" s="2"/>
      <c r="F791" s="4"/>
      <c r="G791" s="1"/>
      <c r="M791" s="190"/>
    </row>
    <row r="792" spans="3:13" s="6" customFormat="1" x14ac:dyDescent="0.25">
      <c r="C792" s="1"/>
      <c r="D792" s="1"/>
      <c r="E792" s="2"/>
      <c r="F792" s="4"/>
      <c r="G792" s="1"/>
      <c r="M792" s="190"/>
    </row>
    <row r="793" spans="3:13" s="6" customFormat="1" x14ac:dyDescent="0.25">
      <c r="C793" s="1"/>
      <c r="D793" s="1"/>
      <c r="E793" s="2"/>
      <c r="F793" s="4"/>
      <c r="G793" s="1"/>
      <c r="M793" s="190"/>
    </row>
    <row r="794" spans="3:13" s="6" customFormat="1" x14ac:dyDescent="0.25">
      <c r="C794" s="1"/>
      <c r="D794" s="1"/>
      <c r="E794" s="2"/>
      <c r="F794" s="4"/>
      <c r="G794" s="1"/>
      <c r="M794" s="190"/>
    </row>
    <row r="795" spans="3:13" s="6" customFormat="1" x14ac:dyDescent="0.25">
      <c r="C795" s="1"/>
      <c r="D795" s="1"/>
      <c r="E795" s="2"/>
      <c r="F795" s="4"/>
      <c r="G795" s="1"/>
      <c r="M795" s="190"/>
    </row>
    <row r="796" spans="3:13" s="6" customFormat="1" x14ac:dyDescent="0.25">
      <c r="C796" s="1"/>
      <c r="D796" s="1"/>
      <c r="E796" s="2"/>
      <c r="F796" s="4"/>
      <c r="G796" s="1"/>
      <c r="M796" s="190"/>
    </row>
    <row r="797" spans="3:13" s="6" customFormat="1" x14ac:dyDescent="0.25">
      <c r="C797" s="1"/>
      <c r="D797" s="1"/>
      <c r="E797" s="2"/>
      <c r="F797" s="4"/>
      <c r="G797" s="1"/>
      <c r="M797" s="190"/>
    </row>
    <row r="798" spans="3:13" s="6" customFormat="1" x14ac:dyDescent="0.25">
      <c r="C798" s="1"/>
      <c r="D798" s="1"/>
      <c r="E798" s="2"/>
      <c r="F798" s="4"/>
      <c r="G798" s="1"/>
      <c r="M798" s="190"/>
    </row>
    <row r="799" spans="3:13" s="6" customFormat="1" x14ac:dyDescent="0.25">
      <c r="C799" s="1"/>
      <c r="D799" s="1"/>
      <c r="E799" s="2"/>
      <c r="F799" s="4"/>
      <c r="G799" s="1"/>
      <c r="M799" s="190"/>
    </row>
    <row r="800" spans="3:13" s="6" customFormat="1" x14ac:dyDescent="0.25">
      <c r="C800" s="1"/>
      <c r="D800" s="1"/>
      <c r="E800" s="2"/>
      <c r="F800" s="4"/>
      <c r="G800" s="1"/>
      <c r="M800" s="190"/>
    </row>
    <row r="801" spans="3:13" s="6" customFormat="1" x14ac:dyDescent="0.25">
      <c r="C801" s="1"/>
      <c r="D801" s="1"/>
      <c r="E801" s="2"/>
      <c r="F801" s="4"/>
      <c r="G801" s="1"/>
      <c r="M801" s="190"/>
    </row>
    <row r="802" spans="3:13" s="6" customFormat="1" x14ac:dyDescent="0.25">
      <c r="C802" s="1"/>
      <c r="D802" s="1"/>
      <c r="E802" s="2"/>
      <c r="F802" s="4"/>
      <c r="G802" s="1"/>
      <c r="M802" s="190"/>
    </row>
    <row r="803" spans="3:13" s="6" customFormat="1" x14ac:dyDescent="0.25">
      <c r="C803" s="1"/>
      <c r="D803" s="1"/>
      <c r="E803" s="2"/>
      <c r="F803" s="4"/>
      <c r="G803" s="1"/>
      <c r="M803" s="190"/>
    </row>
    <row r="804" spans="3:13" s="6" customFormat="1" x14ac:dyDescent="0.25">
      <c r="C804" s="1"/>
      <c r="D804" s="1"/>
      <c r="E804" s="2"/>
      <c r="F804" s="4"/>
      <c r="G804" s="1"/>
      <c r="M804" s="190"/>
    </row>
    <row r="805" spans="3:13" s="6" customFormat="1" x14ac:dyDescent="0.25">
      <c r="C805" s="1"/>
      <c r="D805" s="1"/>
      <c r="E805" s="2"/>
      <c r="F805" s="4"/>
      <c r="G805" s="1"/>
      <c r="M805" s="190"/>
    </row>
    <row r="806" spans="3:13" s="6" customFormat="1" x14ac:dyDescent="0.25">
      <c r="C806" s="1"/>
      <c r="D806" s="1"/>
      <c r="E806" s="2"/>
      <c r="F806" s="4"/>
      <c r="G806" s="1"/>
      <c r="M806" s="190"/>
    </row>
    <row r="807" spans="3:13" s="6" customFormat="1" x14ac:dyDescent="0.25">
      <c r="C807" s="1"/>
      <c r="D807" s="1"/>
      <c r="E807" s="2"/>
      <c r="F807" s="4"/>
      <c r="G807" s="1"/>
      <c r="M807" s="190"/>
    </row>
    <row r="808" spans="3:13" s="6" customFormat="1" x14ac:dyDescent="0.25">
      <c r="C808" s="1"/>
      <c r="D808" s="1"/>
      <c r="E808" s="2"/>
      <c r="F808" s="4"/>
      <c r="G808" s="1"/>
      <c r="M808" s="190"/>
    </row>
    <row r="809" spans="3:13" s="6" customFormat="1" x14ac:dyDescent="0.25">
      <c r="C809" s="1"/>
      <c r="D809" s="1"/>
      <c r="E809" s="2"/>
      <c r="F809" s="4"/>
      <c r="G809" s="1"/>
      <c r="M809" s="190"/>
    </row>
    <row r="810" spans="3:13" s="6" customFormat="1" x14ac:dyDescent="0.25">
      <c r="C810" s="1"/>
      <c r="D810" s="1"/>
      <c r="E810" s="2"/>
      <c r="F810" s="4"/>
      <c r="G810" s="1"/>
      <c r="M810" s="190"/>
    </row>
    <row r="811" spans="3:13" s="6" customFormat="1" x14ac:dyDescent="0.25">
      <c r="C811" s="1"/>
      <c r="D811" s="1"/>
      <c r="E811" s="2"/>
      <c r="F811" s="4"/>
      <c r="G811" s="1"/>
      <c r="M811" s="190"/>
    </row>
    <row r="812" spans="3:13" s="6" customFormat="1" x14ac:dyDescent="0.25">
      <c r="C812" s="1"/>
      <c r="D812" s="1"/>
      <c r="E812" s="2"/>
      <c r="F812" s="4"/>
      <c r="G812" s="1"/>
      <c r="M812" s="190"/>
    </row>
    <row r="813" spans="3:13" s="6" customFormat="1" x14ac:dyDescent="0.25">
      <c r="C813" s="1"/>
      <c r="D813" s="1"/>
      <c r="E813" s="2"/>
      <c r="F813" s="4"/>
      <c r="G813" s="1"/>
      <c r="M813" s="190"/>
    </row>
    <row r="814" spans="3:13" s="6" customFormat="1" x14ac:dyDescent="0.25">
      <c r="C814" s="1"/>
      <c r="D814" s="1"/>
      <c r="E814" s="2"/>
      <c r="F814" s="4"/>
      <c r="G814" s="1"/>
      <c r="M814" s="190"/>
    </row>
    <row r="815" spans="3:13" s="6" customFormat="1" x14ac:dyDescent="0.25">
      <c r="C815" s="1"/>
      <c r="D815" s="1"/>
      <c r="E815" s="2"/>
      <c r="F815" s="4"/>
      <c r="G815" s="1"/>
      <c r="M815" s="190"/>
    </row>
    <row r="816" spans="3:13" s="6" customFormat="1" x14ac:dyDescent="0.25">
      <c r="C816" s="1"/>
      <c r="D816" s="1"/>
      <c r="E816" s="2"/>
      <c r="F816" s="4"/>
      <c r="G816" s="1"/>
      <c r="M816" s="190"/>
    </row>
    <row r="817" spans="3:13" s="6" customFormat="1" x14ac:dyDescent="0.25">
      <c r="C817" s="1"/>
      <c r="D817" s="1"/>
      <c r="E817" s="2"/>
      <c r="F817" s="4"/>
      <c r="G817" s="1"/>
      <c r="M817" s="190"/>
    </row>
    <row r="818" spans="3:13" s="6" customFormat="1" x14ac:dyDescent="0.25">
      <c r="C818" s="1"/>
      <c r="D818" s="1"/>
      <c r="E818" s="2"/>
      <c r="F818" s="4"/>
      <c r="G818" s="1"/>
      <c r="M818" s="190"/>
    </row>
    <row r="819" spans="3:13" s="6" customFormat="1" x14ac:dyDescent="0.25">
      <c r="C819" s="1"/>
      <c r="D819" s="1"/>
      <c r="E819" s="2"/>
      <c r="F819" s="4"/>
      <c r="G819" s="1"/>
      <c r="M819" s="190"/>
    </row>
    <row r="820" spans="3:13" s="6" customFormat="1" x14ac:dyDescent="0.25">
      <c r="C820" s="1"/>
      <c r="D820" s="1"/>
      <c r="E820" s="2"/>
      <c r="F820" s="4"/>
      <c r="G820" s="1"/>
      <c r="M820" s="190"/>
    </row>
    <row r="821" spans="3:13" s="6" customFormat="1" x14ac:dyDescent="0.25">
      <c r="C821" s="1"/>
      <c r="D821" s="1"/>
      <c r="E821" s="2"/>
      <c r="F821" s="4"/>
      <c r="G821" s="1"/>
      <c r="M821" s="190"/>
    </row>
    <row r="822" spans="3:13" s="6" customFormat="1" x14ac:dyDescent="0.25">
      <c r="C822" s="1"/>
      <c r="D822" s="1"/>
      <c r="E822" s="2"/>
      <c r="F822" s="4"/>
      <c r="G822" s="1"/>
      <c r="M822" s="190"/>
    </row>
    <row r="823" spans="3:13" s="6" customFormat="1" x14ac:dyDescent="0.25">
      <c r="C823" s="1"/>
      <c r="D823" s="1"/>
      <c r="E823" s="2"/>
      <c r="F823" s="4"/>
      <c r="G823" s="1"/>
      <c r="M823" s="190"/>
    </row>
    <row r="824" spans="3:13" s="6" customFormat="1" x14ac:dyDescent="0.25">
      <c r="C824" s="1"/>
      <c r="D824" s="1"/>
      <c r="E824" s="2"/>
      <c r="F824" s="4"/>
      <c r="G824" s="1"/>
      <c r="M824" s="190"/>
    </row>
    <row r="825" spans="3:13" s="6" customFormat="1" x14ac:dyDescent="0.25">
      <c r="C825" s="1"/>
      <c r="D825" s="1"/>
      <c r="E825" s="2"/>
      <c r="F825" s="4"/>
      <c r="G825" s="1"/>
      <c r="M825" s="190"/>
    </row>
    <row r="826" spans="3:13" s="6" customFormat="1" x14ac:dyDescent="0.25">
      <c r="C826" s="1"/>
      <c r="D826" s="1"/>
      <c r="E826" s="2"/>
      <c r="F826" s="4"/>
      <c r="G826" s="1"/>
      <c r="M826" s="190"/>
    </row>
    <row r="827" spans="3:13" s="6" customFormat="1" x14ac:dyDescent="0.25">
      <c r="C827" s="1"/>
      <c r="D827" s="1"/>
      <c r="E827" s="2"/>
      <c r="F827" s="4"/>
      <c r="G827" s="1"/>
      <c r="M827" s="190"/>
    </row>
    <row r="828" spans="3:13" s="6" customFormat="1" x14ac:dyDescent="0.25">
      <c r="C828" s="1"/>
      <c r="D828" s="1"/>
      <c r="E828" s="2"/>
      <c r="F828" s="4"/>
      <c r="G828" s="1"/>
      <c r="M828" s="190"/>
    </row>
    <row r="829" spans="3:13" s="6" customFormat="1" x14ac:dyDescent="0.25">
      <c r="C829" s="1"/>
      <c r="D829" s="1"/>
      <c r="E829" s="2"/>
      <c r="F829" s="4"/>
      <c r="G829" s="1"/>
      <c r="M829" s="190"/>
    </row>
    <row r="830" spans="3:13" s="6" customFormat="1" x14ac:dyDescent="0.25">
      <c r="C830" s="1"/>
      <c r="D830" s="1"/>
      <c r="E830" s="2"/>
      <c r="F830" s="4"/>
      <c r="G830" s="1"/>
      <c r="M830" s="190"/>
    </row>
    <row r="831" spans="3:13" s="6" customFormat="1" x14ac:dyDescent="0.25">
      <c r="C831" s="1"/>
      <c r="D831" s="1"/>
      <c r="E831" s="2"/>
      <c r="F831" s="4"/>
      <c r="G831" s="1"/>
      <c r="M831" s="190"/>
    </row>
    <row r="832" spans="3:13" s="6" customFormat="1" x14ac:dyDescent="0.25">
      <c r="C832" s="1"/>
      <c r="D832" s="1"/>
      <c r="E832" s="2"/>
      <c r="F832" s="4"/>
      <c r="G832" s="1"/>
      <c r="M832" s="190"/>
    </row>
    <row r="833" spans="3:13" s="6" customFormat="1" x14ac:dyDescent="0.25">
      <c r="C833" s="1"/>
      <c r="D833" s="1"/>
      <c r="E833" s="2"/>
      <c r="F833" s="4"/>
      <c r="G833" s="1"/>
      <c r="M833" s="190"/>
    </row>
    <row r="834" spans="3:13" s="6" customFormat="1" x14ac:dyDescent="0.25">
      <c r="C834" s="1"/>
      <c r="D834" s="1"/>
      <c r="E834" s="2"/>
      <c r="F834" s="4"/>
      <c r="G834" s="1"/>
      <c r="M834" s="190"/>
    </row>
    <row r="835" spans="3:13" s="6" customFormat="1" x14ac:dyDescent="0.25">
      <c r="C835" s="1"/>
      <c r="D835" s="1"/>
      <c r="E835" s="2"/>
      <c r="F835" s="4"/>
      <c r="G835" s="1"/>
      <c r="M835" s="190"/>
    </row>
    <row r="836" spans="3:13" s="6" customFormat="1" x14ac:dyDescent="0.25">
      <c r="C836" s="1"/>
      <c r="D836" s="1"/>
      <c r="E836" s="2"/>
      <c r="F836" s="4"/>
      <c r="G836" s="1"/>
      <c r="M836" s="190"/>
    </row>
    <row r="837" spans="3:13" s="6" customFormat="1" x14ac:dyDescent="0.25">
      <c r="C837" s="1"/>
      <c r="D837" s="1"/>
      <c r="E837" s="2"/>
      <c r="F837" s="4"/>
      <c r="G837" s="1"/>
      <c r="M837" s="190"/>
    </row>
    <row r="838" spans="3:13" s="6" customFormat="1" x14ac:dyDescent="0.25">
      <c r="C838" s="1"/>
      <c r="D838" s="1"/>
      <c r="E838" s="2"/>
      <c r="F838" s="4"/>
      <c r="G838" s="1"/>
      <c r="M838" s="190"/>
    </row>
    <row r="839" spans="3:13" s="6" customFormat="1" x14ac:dyDescent="0.25">
      <c r="C839" s="1"/>
      <c r="D839" s="1"/>
      <c r="E839" s="2"/>
      <c r="F839" s="4"/>
      <c r="G839" s="1"/>
      <c r="M839" s="190"/>
    </row>
    <row r="840" spans="3:13" s="6" customFormat="1" x14ac:dyDescent="0.25">
      <c r="C840" s="1"/>
      <c r="D840" s="1"/>
      <c r="E840" s="2"/>
      <c r="F840" s="4"/>
      <c r="G840" s="1"/>
      <c r="M840" s="190"/>
    </row>
    <row r="841" spans="3:13" s="6" customFormat="1" x14ac:dyDescent="0.25">
      <c r="C841" s="1"/>
      <c r="D841" s="1"/>
      <c r="E841" s="2"/>
      <c r="F841" s="4"/>
      <c r="G841" s="1"/>
      <c r="M841" s="190"/>
    </row>
    <row r="842" spans="3:13" s="6" customFormat="1" x14ac:dyDescent="0.25">
      <c r="C842" s="1"/>
      <c r="D842" s="1"/>
      <c r="E842" s="2"/>
      <c r="F842" s="4"/>
      <c r="G842" s="1"/>
      <c r="M842" s="190"/>
    </row>
    <row r="843" spans="3:13" s="6" customFormat="1" x14ac:dyDescent="0.25">
      <c r="C843" s="1"/>
      <c r="D843" s="1"/>
      <c r="E843" s="2"/>
      <c r="F843" s="4"/>
      <c r="G843" s="1"/>
      <c r="M843" s="190"/>
    </row>
    <row r="844" spans="3:13" s="6" customFormat="1" x14ac:dyDescent="0.25">
      <c r="C844" s="1"/>
      <c r="D844" s="1"/>
      <c r="E844" s="2"/>
      <c r="F844" s="4"/>
      <c r="G844" s="1"/>
      <c r="M844" s="190"/>
    </row>
    <row r="845" spans="3:13" s="6" customFormat="1" x14ac:dyDescent="0.25">
      <c r="C845" s="1"/>
      <c r="D845" s="1"/>
      <c r="E845" s="2"/>
      <c r="F845" s="4"/>
      <c r="G845" s="1"/>
      <c r="M845" s="190"/>
    </row>
    <row r="846" spans="3:13" s="6" customFormat="1" x14ac:dyDescent="0.25">
      <c r="C846" s="1"/>
      <c r="D846" s="1"/>
      <c r="E846" s="2"/>
      <c r="F846" s="4"/>
      <c r="G846" s="1"/>
      <c r="M846" s="190"/>
    </row>
    <row r="847" spans="3:13" s="6" customFormat="1" x14ac:dyDescent="0.25">
      <c r="C847" s="1"/>
      <c r="D847" s="1"/>
      <c r="E847" s="2"/>
      <c r="F847" s="4"/>
      <c r="G847" s="1"/>
      <c r="M847" s="190"/>
    </row>
    <row r="848" spans="3:13" s="6" customFormat="1" x14ac:dyDescent="0.25">
      <c r="C848" s="1"/>
      <c r="D848" s="1"/>
      <c r="E848" s="2"/>
      <c r="F848" s="4"/>
      <c r="G848" s="1"/>
      <c r="M848" s="190"/>
    </row>
    <row r="849" spans="3:13" s="6" customFormat="1" x14ac:dyDescent="0.25">
      <c r="C849" s="1"/>
      <c r="D849" s="1"/>
      <c r="E849" s="2"/>
      <c r="F849" s="4"/>
      <c r="G849" s="1"/>
      <c r="M849" s="190"/>
    </row>
    <row r="850" spans="3:13" s="6" customFormat="1" x14ac:dyDescent="0.25">
      <c r="C850" s="1"/>
      <c r="D850" s="1"/>
      <c r="E850" s="2"/>
      <c r="F850" s="4"/>
      <c r="G850" s="1"/>
      <c r="M850" s="190"/>
    </row>
    <row r="851" spans="3:13" s="6" customFormat="1" x14ac:dyDescent="0.25">
      <c r="C851" s="1"/>
      <c r="D851" s="1"/>
      <c r="E851" s="2"/>
      <c r="F851" s="4"/>
      <c r="G851" s="1"/>
      <c r="M851" s="190"/>
    </row>
    <row r="852" spans="3:13" s="6" customFormat="1" x14ac:dyDescent="0.25">
      <c r="C852" s="1"/>
      <c r="D852" s="1"/>
      <c r="E852" s="2"/>
      <c r="F852" s="4"/>
      <c r="G852" s="1"/>
      <c r="M852" s="190"/>
    </row>
    <row r="853" spans="3:13" s="6" customFormat="1" x14ac:dyDescent="0.25">
      <c r="C853" s="1"/>
      <c r="D853" s="1"/>
      <c r="E853" s="2"/>
      <c r="F853" s="4"/>
      <c r="G853" s="1"/>
      <c r="M853" s="190"/>
    </row>
    <row r="854" spans="3:13" s="6" customFormat="1" x14ac:dyDescent="0.25">
      <c r="C854" s="1"/>
      <c r="D854" s="1"/>
      <c r="E854" s="2"/>
      <c r="F854" s="4"/>
      <c r="G854" s="1"/>
      <c r="M854" s="190"/>
    </row>
    <row r="855" spans="3:13" s="6" customFormat="1" x14ac:dyDescent="0.25">
      <c r="C855" s="1"/>
      <c r="D855" s="1"/>
      <c r="E855" s="2"/>
      <c r="F855" s="4"/>
      <c r="G855" s="1"/>
      <c r="M855" s="190"/>
    </row>
    <row r="856" spans="3:13" s="6" customFormat="1" x14ac:dyDescent="0.25">
      <c r="C856" s="1"/>
      <c r="D856" s="1"/>
      <c r="E856" s="2"/>
      <c r="F856" s="4"/>
      <c r="G856" s="1"/>
      <c r="M856" s="190"/>
    </row>
    <row r="857" spans="3:13" s="6" customFormat="1" x14ac:dyDescent="0.25">
      <c r="C857" s="1"/>
      <c r="D857" s="1"/>
      <c r="E857" s="2"/>
      <c r="F857" s="4"/>
      <c r="G857" s="1"/>
      <c r="M857" s="190"/>
    </row>
    <row r="858" spans="3:13" s="6" customFormat="1" x14ac:dyDescent="0.25">
      <c r="C858" s="1"/>
      <c r="D858" s="1"/>
      <c r="E858" s="2"/>
      <c r="F858" s="4"/>
      <c r="G858" s="1"/>
      <c r="M858" s="190"/>
    </row>
    <row r="859" spans="3:13" s="6" customFormat="1" x14ac:dyDescent="0.25">
      <c r="C859" s="1"/>
      <c r="D859" s="1"/>
      <c r="E859" s="2"/>
      <c r="F859" s="4"/>
      <c r="G859" s="1"/>
      <c r="M859" s="190"/>
    </row>
    <row r="860" spans="3:13" s="6" customFormat="1" x14ac:dyDescent="0.25">
      <c r="C860" s="1"/>
      <c r="D860" s="1"/>
      <c r="E860" s="2"/>
      <c r="F860" s="4"/>
      <c r="G860" s="1"/>
      <c r="M860" s="190"/>
    </row>
    <row r="861" spans="3:13" s="6" customFormat="1" x14ac:dyDescent="0.25">
      <c r="C861" s="1"/>
      <c r="D861" s="1"/>
      <c r="E861" s="2"/>
      <c r="F861" s="4"/>
      <c r="G861" s="1"/>
      <c r="M861" s="190"/>
    </row>
    <row r="862" spans="3:13" s="6" customFormat="1" x14ac:dyDescent="0.25">
      <c r="C862" s="1"/>
      <c r="D862" s="1"/>
      <c r="E862" s="2"/>
      <c r="F862" s="4"/>
      <c r="G862" s="1"/>
      <c r="M862" s="190"/>
    </row>
    <row r="863" spans="3:13" s="6" customFormat="1" x14ac:dyDescent="0.25">
      <c r="C863" s="1"/>
      <c r="D863" s="1"/>
      <c r="E863" s="2"/>
      <c r="F863" s="4"/>
      <c r="G863" s="1"/>
      <c r="M863" s="190"/>
    </row>
    <row r="864" spans="3:13" s="6" customFormat="1" x14ac:dyDescent="0.25">
      <c r="C864" s="1"/>
      <c r="D864" s="1"/>
      <c r="E864" s="2"/>
      <c r="F864" s="4"/>
      <c r="G864" s="1"/>
      <c r="M864" s="190"/>
    </row>
    <row r="865" spans="3:13" s="6" customFormat="1" x14ac:dyDescent="0.25">
      <c r="C865" s="1"/>
      <c r="D865" s="1"/>
      <c r="E865" s="2"/>
      <c r="F865" s="4"/>
      <c r="G865" s="1"/>
      <c r="M865" s="190"/>
    </row>
    <row r="866" spans="3:13" s="6" customFormat="1" x14ac:dyDescent="0.25">
      <c r="C866" s="1"/>
      <c r="D866" s="1"/>
      <c r="E866" s="2"/>
      <c r="F866" s="4"/>
      <c r="G866" s="1"/>
      <c r="M866" s="190"/>
    </row>
    <row r="867" spans="3:13" s="6" customFormat="1" x14ac:dyDescent="0.25">
      <c r="C867" s="1"/>
      <c r="D867" s="1"/>
      <c r="E867" s="2"/>
      <c r="F867" s="4"/>
      <c r="G867" s="1"/>
      <c r="M867" s="190"/>
    </row>
    <row r="868" spans="3:13" s="6" customFormat="1" x14ac:dyDescent="0.25">
      <c r="C868" s="1"/>
      <c r="D868" s="1"/>
      <c r="E868" s="2"/>
      <c r="F868" s="4"/>
      <c r="G868" s="1"/>
      <c r="M868" s="190"/>
    </row>
    <row r="869" spans="3:13" s="6" customFormat="1" x14ac:dyDescent="0.25">
      <c r="C869" s="1"/>
      <c r="D869" s="1"/>
      <c r="E869" s="2"/>
      <c r="F869" s="4"/>
      <c r="G869" s="1"/>
      <c r="M869" s="190"/>
    </row>
    <row r="870" spans="3:13" s="6" customFormat="1" x14ac:dyDescent="0.25">
      <c r="C870" s="1"/>
      <c r="D870" s="1"/>
      <c r="E870" s="2"/>
      <c r="F870" s="4"/>
      <c r="G870" s="1"/>
      <c r="M870" s="190"/>
    </row>
    <row r="871" spans="3:13" s="6" customFormat="1" x14ac:dyDescent="0.25">
      <c r="C871" s="1"/>
      <c r="D871" s="1"/>
      <c r="E871" s="2"/>
      <c r="F871" s="4"/>
      <c r="G871" s="1"/>
      <c r="M871" s="190"/>
    </row>
    <row r="872" spans="3:13" s="6" customFormat="1" x14ac:dyDescent="0.25">
      <c r="C872" s="1"/>
      <c r="D872" s="1"/>
      <c r="E872" s="2"/>
      <c r="F872" s="4"/>
      <c r="G872" s="1"/>
      <c r="M872" s="190"/>
    </row>
    <row r="873" spans="3:13" s="6" customFormat="1" x14ac:dyDescent="0.25">
      <c r="C873" s="1"/>
      <c r="D873" s="1"/>
      <c r="E873" s="2"/>
      <c r="F873" s="4"/>
      <c r="G873" s="1"/>
      <c r="M873" s="190"/>
    </row>
    <row r="874" spans="3:13" s="6" customFormat="1" x14ac:dyDescent="0.25">
      <c r="C874" s="1"/>
      <c r="D874" s="1"/>
      <c r="E874" s="2"/>
      <c r="F874" s="4"/>
      <c r="G874" s="1"/>
      <c r="M874" s="190"/>
    </row>
    <row r="875" spans="3:13" s="6" customFormat="1" x14ac:dyDescent="0.25">
      <c r="C875" s="1"/>
      <c r="D875" s="1"/>
      <c r="E875" s="2"/>
      <c r="F875" s="4"/>
      <c r="G875" s="1"/>
      <c r="M875" s="190"/>
    </row>
    <row r="876" spans="3:13" s="6" customFormat="1" x14ac:dyDescent="0.25">
      <c r="C876" s="1"/>
      <c r="D876" s="1"/>
      <c r="E876" s="2"/>
      <c r="F876" s="4"/>
      <c r="G876" s="1"/>
      <c r="M876" s="190"/>
    </row>
    <row r="877" spans="3:13" s="6" customFormat="1" x14ac:dyDescent="0.25">
      <c r="C877" s="1"/>
      <c r="D877" s="1"/>
      <c r="E877" s="2"/>
      <c r="F877" s="4"/>
      <c r="G877" s="1"/>
      <c r="M877" s="190"/>
    </row>
    <row r="878" spans="3:13" s="6" customFormat="1" x14ac:dyDescent="0.25">
      <c r="C878" s="1"/>
      <c r="D878" s="1"/>
      <c r="E878" s="2"/>
      <c r="F878" s="4"/>
      <c r="G878" s="1"/>
      <c r="M878" s="190"/>
    </row>
    <row r="879" spans="3:13" s="6" customFormat="1" x14ac:dyDescent="0.25">
      <c r="C879" s="1"/>
      <c r="D879" s="1"/>
      <c r="E879" s="2"/>
      <c r="F879" s="4"/>
      <c r="G879" s="1"/>
      <c r="M879" s="190"/>
    </row>
    <row r="880" spans="3:13" s="6" customFormat="1" x14ac:dyDescent="0.25">
      <c r="C880" s="1"/>
      <c r="D880" s="1"/>
      <c r="E880" s="2"/>
      <c r="F880" s="4"/>
      <c r="G880" s="1"/>
      <c r="M880" s="190"/>
    </row>
    <row r="881" spans="3:13" s="6" customFormat="1" x14ac:dyDescent="0.25">
      <c r="C881" s="1"/>
      <c r="D881" s="1"/>
      <c r="E881" s="2"/>
      <c r="F881" s="4"/>
      <c r="G881" s="1"/>
      <c r="M881" s="190"/>
    </row>
    <row r="882" spans="3:13" s="6" customFormat="1" x14ac:dyDescent="0.25">
      <c r="C882" s="1"/>
      <c r="D882" s="1"/>
      <c r="E882" s="2"/>
      <c r="F882" s="4"/>
      <c r="G882" s="1"/>
      <c r="M882" s="190"/>
    </row>
    <row r="883" spans="3:13" s="6" customFormat="1" x14ac:dyDescent="0.25">
      <c r="C883" s="1"/>
      <c r="D883" s="1"/>
      <c r="E883" s="2"/>
      <c r="F883" s="4"/>
      <c r="G883" s="1"/>
      <c r="M883" s="190"/>
    </row>
    <row r="884" spans="3:13" s="6" customFormat="1" x14ac:dyDescent="0.25">
      <c r="C884" s="1"/>
      <c r="D884" s="1"/>
      <c r="E884" s="2"/>
      <c r="F884" s="4"/>
      <c r="G884" s="1"/>
      <c r="M884" s="190"/>
    </row>
    <row r="885" spans="3:13" s="6" customFormat="1" x14ac:dyDescent="0.25">
      <c r="C885" s="1"/>
      <c r="D885" s="1"/>
      <c r="E885" s="2"/>
      <c r="F885" s="4"/>
      <c r="G885" s="1"/>
      <c r="M885" s="190"/>
    </row>
    <row r="886" spans="3:13" s="6" customFormat="1" x14ac:dyDescent="0.25">
      <c r="C886" s="1"/>
      <c r="D886" s="1"/>
      <c r="E886" s="2"/>
      <c r="F886" s="4"/>
      <c r="G886" s="1"/>
      <c r="M886" s="190"/>
    </row>
    <row r="887" spans="3:13" s="6" customFormat="1" x14ac:dyDescent="0.25">
      <c r="C887" s="1"/>
      <c r="D887" s="1"/>
      <c r="E887" s="2"/>
      <c r="F887" s="4"/>
      <c r="G887" s="1"/>
      <c r="M887" s="190"/>
    </row>
    <row r="888" spans="3:13" s="6" customFormat="1" x14ac:dyDescent="0.25">
      <c r="C888" s="1"/>
      <c r="D888" s="1"/>
      <c r="E888" s="2"/>
      <c r="F888" s="4"/>
      <c r="G888" s="1"/>
      <c r="M888" s="190"/>
    </row>
    <row r="889" spans="3:13" s="6" customFormat="1" x14ac:dyDescent="0.25">
      <c r="C889" s="1"/>
      <c r="D889" s="1"/>
      <c r="E889" s="2"/>
      <c r="F889" s="4"/>
      <c r="G889" s="1"/>
      <c r="M889" s="190"/>
    </row>
    <row r="890" spans="3:13" s="6" customFormat="1" x14ac:dyDescent="0.25">
      <c r="C890" s="1"/>
      <c r="D890" s="1"/>
      <c r="E890" s="2"/>
      <c r="F890" s="4"/>
      <c r="G890" s="1"/>
      <c r="M890" s="190"/>
    </row>
    <row r="891" spans="3:13" s="6" customFormat="1" x14ac:dyDescent="0.25">
      <c r="C891" s="1"/>
      <c r="D891" s="1"/>
      <c r="E891" s="2"/>
      <c r="F891" s="4"/>
      <c r="G891" s="1"/>
      <c r="M891" s="190"/>
    </row>
    <row r="892" spans="3:13" s="6" customFormat="1" x14ac:dyDescent="0.25">
      <c r="C892" s="1"/>
      <c r="D892" s="1"/>
      <c r="E892" s="2"/>
      <c r="F892" s="4"/>
      <c r="G892" s="1"/>
      <c r="M892" s="190"/>
    </row>
    <row r="893" spans="3:13" s="6" customFormat="1" x14ac:dyDescent="0.25">
      <c r="C893" s="1"/>
      <c r="D893" s="1"/>
      <c r="E893" s="2"/>
      <c r="F893" s="4"/>
      <c r="G893" s="1"/>
      <c r="M893" s="190"/>
    </row>
    <row r="894" spans="3:13" s="6" customFormat="1" x14ac:dyDescent="0.25">
      <c r="C894" s="1"/>
      <c r="D894" s="1"/>
      <c r="E894" s="2"/>
      <c r="F894" s="4"/>
      <c r="G894" s="1"/>
      <c r="M894" s="190"/>
    </row>
  </sheetData>
  <autoFilter ref="A9:M200" xr:uid="{00000000-0009-0000-0000-000002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26"/>
  <sheetViews>
    <sheetView topLeftCell="A2" workbookViewId="0">
      <selection activeCell="B23" sqref="B23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236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34+84+127+353+18+208+648+519</f>
        <v>1991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34+84+127+353+18+208+648+519</f>
        <v>1991</v>
      </c>
    </row>
    <row r="20" spans="1:2" ht="15.75" x14ac:dyDescent="0.25">
      <c r="A20" s="174" t="s">
        <v>216</v>
      </c>
      <c r="B20" s="169">
        <f>233+864+773+97+379+994+1768+1894</f>
        <v>7002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500+442+582+476+724+296+130</f>
        <v>3150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12143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26"/>
  <sheetViews>
    <sheetView topLeftCell="A2" workbookViewId="0">
      <selection activeCell="B23" sqref="B23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237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34+84+127+353+18+208+648+519+804</f>
        <v>2795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34+84+127+353+18+208+648+519+804</f>
        <v>2795</v>
      </c>
    </row>
    <row r="20" spans="1:2" ht="15.75" x14ac:dyDescent="0.25">
      <c r="A20" s="174" t="s">
        <v>216</v>
      </c>
      <c r="B20" s="169">
        <f>233+864+773+97+379+994+1768+1894+1045</f>
        <v>8047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500+442+582+476+724+296+130+1236</f>
        <v>4386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15228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6"/>
  <sheetViews>
    <sheetView workbookViewId="0">
      <selection activeCell="K36" sqref="K36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239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34+84+127+353+18+208+648+519+804+121</f>
        <v>2916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34+84+127+353+18+208+648+519+804+121</f>
        <v>2916</v>
      </c>
    </row>
    <row r="20" spans="1:2" ht="15.75" x14ac:dyDescent="0.25">
      <c r="A20" s="174" t="s">
        <v>216</v>
      </c>
      <c r="B20" s="169">
        <f>233+864+773+97+379+994+1768+1894+1045+876</f>
        <v>8923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500+442+582+476+724+296+130+1236+446</f>
        <v>4832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16671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26"/>
  <sheetViews>
    <sheetView workbookViewId="0">
      <selection activeCell="L34" sqref="L34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241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34+84+127+353+18+208+648+519+804+121+148</f>
        <v>3064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2" x14ac:dyDescent="0.25">
      <c r="A17" s="173"/>
      <c r="B17" s="171"/>
    </row>
    <row r="18" spans="1:2" ht="15.75" x14ac:dyDescent="0.25">
      <c r="A18" s="164" t="s">
        <v>214</v>
      </c>
      <c r="B18" s="165">
        <v>0</v>
      </c>
    </row>
    <row r="19" spans="1:2" ht="15.75" x14ac:dyDescent="0.25">
      <c r="A19" s="166" t="s">
        <v>215</v>
      </c>
      <c r="B19" s="167">
        <f>34+84+127+353+18+208+648+519+804+121+148</f>
        <v>3064</v>
      </c>
    </row>
    <row r="20" spans="1:2" ht="15.75" x14ac:dyDescent="0.25">
      <c r="A20" s="174" t="s">
        <v>216</v>
      </c>
      <c r="B20" s="169">
        <f>233+864+773+97+379+994+1768+1894+1045+876+1031</f>
        <v>9954</v>
      </c>
    </row>
    <row r="21" spans="1:2" ht="15.75" x14ac:dyDescent="0.25">
      <c r="A21" s="175"/>
      <c r="B21" s="171"/>
    </row>
    <row r="22" spans="1:2" ht="15.75" x14ac:dyDescent="0.25">
      <c r="A22" s="175"/>
      <c r="B22" s="171"/>
    </row>
    <row r="23" spans="1:2" ht="15.75" x14ac:dyDescent="0.25">
      <c r="A23" s="176" t="s">
        <v>217</v>
      </c>
      <c r="B23" s="177">
        <f>500+442+582+476+724+296+130+1236+446+8</f>
        <v>4840</v>
      </c>
    </row>
    <row r="24" spans="1:2" x14ac:dyDescent="0.25">
      <c r="A24" s="158"/>
      <c r="B24" s="171"/>
    </row>
    <row r="25" spans="1:2" x14ac:dyDescent="0.25">
      <c r="A25" s="158"/>
      <c r="B25" s="158"/>
    </row>
    <row r="26" spans="1:2" ht="15.75" x14ac:dyDescent="0.25">
      <c r="A26" s="178" t="s">
        <v>219</v>
      </c>
      <c r="B26" s="179">
        <f>B23+B20+B19</f>
        <v>17858</v>
      </c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6"/>
  <sheetViews>
    <sheetView topLeftCell="A7" workbookViewId="0">
      <selection activeCell="F20" sqref="F20"/>
    </sheetView>
  </sheetViews>
  <sheetFormatPr baseColWidth="10" defaultColWidth="9.140625" defaultRowHeight="15" x14ac:dyDescent="0.25"/>
  <cols>
    <col min="1" max="1" width="68.28515625" bestFit="1" customWidth="1"/>
    <col min="2" max="2" width="11.28515625" bestFit="1" customWidth="1"/>
  </cols>
  <sheetData>
    <row r="1" spans="1:2" ht="18.75" x14ac:dyDescent="0.3">
      <c r="A1" s="235" t="s">
        <v>206</v>
      </c>
      <c r="B1" s="235"/>
    </row>
    <row r="2" spans="1:2" ht="18.75" x14ac:dyDescent="0.3">
      <c r="A2" s="235" t="s">
        <v>207</v>
      </c>
      <c r="B2" s="235"/>
    </row>
    <row r="3" spans="1:2" x14ac:dyDescent="0.25">
      <c r="A3" s="158"/>
      <c r="B3" s="158"/>
    </row>
    <row r="4" spans="1:2" ht="18" x14ac:dyDescent="0.25">
      <c r="A4" s="236" t="s">
        <v>222</v>
      </c>
      <c r="B4" s="236"/>
    </row>
    <row r="5" spans="1:2" ht="15.75" x14ac:dyDescent="0.25">
      <c r="A5" s="159"/>
      <c r="B5" s="158"/>
    </row>
    <row r="6" spans="1:2" ht="15.75" x14ac:dyDescent="0.25">
      <c r="A6" s="160"/>
      <c r="B6" s="158"/>
    </row>
    <row r="7" spans="1:2" ht="15.75" x14ac:dyDescent="0.25">
      <c r="A7" s="237" t="s">
        <v>242</v>
      </c>
      <c r="B7" s="237"/>
    </row>
    <row r="8" spans="1:2" x14ac:dyDescent="0.25">
      <c r="A8" s="158"/>
      <c r="B8" s="158"/>
    </row>
    <row r="9" spans="1:2" ht="15.75" thickBot="1" x14ac:dyDescent="0.3">
      <c r="A9" s="158"/>
      <c r="B9" s="158"/>
    </row>
    <row r="10" spans="1:2" ht="15.75" thickBot="1" x14ac:dyDescent="0.3">
      <c r="A10" s="161" t="s">
        <v>208</v>
      </c>
      <c r="B10" s="162" t="s">
        <v>209</v>
      </c>
    </row>
    <row r="11" spans="1:2" x14ac:dyDescent="0.25">
      <c r="A11" s="163"/>
      <c r="B11" s="158"/>
    </row>
    <row r="12" spans="1:2" ht="15.75" x14ac:dyDescent="0.25">
      <c r="A12" s="164" t="s">
        <v>210</v>
      </c>
      <c r="B12" s="165">
        <v>0</v>
      </c>
    </row>
    <row r="13" spans="1:2" ht="15.75" x14ac:dyDescent="0.25">
      <c r="A13" s="166" t="s">
        <v>211</v>
      </c>
      <c r="B13" s="167">
        <v>0</v>
      </c>
    </row>
    <row r="14" spans="1:2" ht="15.75" x14ac:dyDescent="0.25">
      <c r="A14" s="168" t="s">
        <v>212</v>
      </c>
      <c r="B14" s="169">
        <f>34+84+127+353+18+208+648+519+804+121+148+913+45+38+1278+907</f>
        <v>6245</v>
      </c>
    </row>
    <row r="15" spans="1:2" ht="15.75" x14ac:dyDescent="0.25">
      <c r="A15" s="170"/>
      <c r="B15" s="171"/>
    </row>
    <row r="16" spans="1:2" ht="15.75" x14ac:dyDescent="0.25">
      <c r="A16" s="172" t="s">
        <v>213</v>
      </c>
      <c r="B16" s="171"/>
    </row>
    <row r="17" spans="1:11" x14ac:dyDescent="0.25">
      <c r="A17" s="173"/>
      <c r="B17" s="171"/>
    </row>
    <row r="18" spans="1:11" ht="15.75" x14ac:dyDescent="0.25">
      <c r="A18" s="164" t="s">
        <v>214</v>
      </c>
      <c r="B18" s="165">
        <v>0</v>
      </c>
    </row>
    <row r="19" spans="1:11" ht="15.75" x14ac:dyDescent="0.25">
      <c r="A19" s="166" t="s">
        <v>215</v>
      </c>
      <c r="B19" s="167">
        <f>34+84+127+353+18+208+648+519+804+121+148+913+45+38+1278+907</f>
        <v>6245</v>
      </c>
    </row>
    <row r="20" spans="1:11" ht="15.75" x14ac:dyDescent="0.25">
      <c r="A20" s="174" t="s">
        <v>216</v>
      </c>
      <c r="B20" s="169">
        <f>233+864+773+97+379+994+1768+1894+1045+876+1031+1079+480+378+12+12+284</f>
        <v>12199</v>
      </c>
    </row>
    <row r="21" spans="1:11" ht="15.75" x14ac:dyDescent="0.25">
      <c r="A21" s="175"/>
      <c r="B21" s="171"/>
      <c r="H21" s="157"/>
    </row>
    <row r="22" spans="1:11" ht="15.75" x14ac:dyDescent="0.25">
      <c r="A22" s="175"/>
      <c r="B22" s="171"/>
    </row>
    <row r="23" spans="1:11" ht="15.75" x14ac:dyDescent="0.25">
      <c r="A23" s="176" t="s">
        <v>217</v>
      </c>
      <c r="B23" s="177">
        <f>500+442+582+476+724+296+130+1236+446+8+549</f>
        <v>5389</v>
      </c>
    </row>
    <row r="24" spans="1:11" x14ac:dyDescent="0.25">
      <c r="A24" s="158"/>
      <c r="B24" s="171"/>
    </row>
    <row r="25" spans="1:11" x14ac:dyDescent="0.25">
      <c r="A25" s="158"/>
      <c r="B25" s="158"/>
      <c r="F25" s="157"/>
    </row>
    <row r="26" spans="1:11" ht="15.75" x14ac:dyDescent="0.25">
      <c r="A26" s="178" t="s">
        <v>219</v>
      </c>
      <c r="B26" s="179">
        <f>B23+B20+B19</f>
        <v>23833</v>
      </c>
      <c r="K26" s="157"/>
    </row>
  </sheetData>
  <mergeCells count="4">
    <mergeCell ref="A1:B1"/>
    <mergeCell ref="A2:B2"/>
    <mergeCell ref="A4:B4"/>
    <mergeCell ref="A7:B7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BP894"/>
  <sheetViews>
    <sheetView topLeftCell="A19" workbookViewId="0">
      <selection activeCell="O25" sqref="O25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80" customWidth="1"/>
    <col min="14" max="14" width="15.5703125" style="1" customWidth="1"/>
    <col min="15" max="15" width="14.85546875" style="1" customWidth="1"/>
    <col min="16" max="16" width="13.5703125" style="1" customWidth="1"/>
    <col min="17" max="16384" width="11.5703125" style="1"/>
  </cols>
  <sheetData>
    <row r="2" spans="1:16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6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6" ht="15.75" thickBot="1" x14ac:dyDescent="0.3">
      <c r="F4" s="7"/>
    </row>
    <row r="5" spans="1:16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81"/>
      <c r="N5" s="11"/>
      <c r="O5" s="11"/>
      <c r="P5" s="11"/>
    </row>
    <row r="6" spans="1:16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82">
        <v>44927</v>
      </c>
      <c r="N6" s="156">
        <v>44958</v>
      </c>
      <c r="O6" s="156">
        <v>44986</v>
      </c>
      <c r="P6" s="156" t="s">
        <v>220</v>
      </c>
    </row>
    <row r="7" spans="1:16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6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183">
        <f>SUM(M10:M29)</f>
        <v>32</v>
      </c>
      <c r="N8" s="21">
        <f>SUM(N10:N29)</f>
        <v>148</v>
      </c>
      <c r="O8" s="21">
        <f>SUM(O10:O29)</f>
        <v>335</v>
      </c>
      <c r="P8" s="21">
        <f>SUM(P10:P29)</f>
        <v>515</v>
      </c>
    </row>
    <row r="9" spans="1:16" x14ac:dyDescent="0.25">
      <c r="A9" s="22"/>
      <c r="B9" s="22"/>
      <c r="C9" s="22"/>
      <c r="D9" s="22"/>
      <c r="E9" s="22"/>
      <c r="F9" s="23"/>
      <c r="K9" s="24"/>
    </row>
    <row r="10" spans="1:16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84">
        <v>0</v>
      </c>
      <c r="N10" s="33">
        <v>0</v>
      </c>
      <c r="O10" s="33"/>
      <c r="P10" s="33">
        <f>SUM(M10:O10)</f>
        <v>0</v>
      </c>
    </row>
    <row r="11" spans="1:16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84">
        <v>0</v>
      </c>
      <c r="N11" s="33">
        <v>0</v>
      </c>
      <c r="O11" s="33"/>
      <c r="P11" s="33">
        <f t="shared" ref="P11:P29" si="1">SUM(M11:O11)</f>
        <v>0</v>
      </c>
    </row>
    <row r="12" spans="1:16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84">
        <v>0</v>
      </c>
      <c r="N12" s="33">
        <v>0</v>
      </c>
      <c r="O12" s="33"/>
      <c r="P12" s="33">
        <f t="shared" si="1"/>
        <v>0</v>
      </c>
    </row>
    <row r="13" spans="1:16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84">
        <v>0</v>
      </c>
      <c r="N13" s="33">
        <v>0</v>
      </c>
      <c r="O13" s="33"/>
      <c r="P13" s="33">
        <f t="shared" si="1"/>
        <v>0</v>
      </c>
    </row>
    <row r="14" spans="1:16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84">
        <v>0</v>
      </c>
      <c r="N14" s="41">
        <v>0</v>
      </c>
      <c r="O14" s="41"/>
      <c r="P14" s="33">
        <f t="shared" si="1"/>
        <v>0</v>
      </c>
    </row>
    <row r="15" spans="1:16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84">
        <v>0</v>
      </c>
      <c r="N15" s="41">
        <v>0</v>
      </c>
      <c r="O15" s="41"/>
      <c r="P15" s="33">
        <f t="shared" si="1"/>
        <v>0</v>
      </c>
    </row>
    <row r="16" spans="1:16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84">
        <v>0</v>
      </c>
      <c r="N16" s="41">
        <v>0</v>
      </c>
      <c r="O16" s="41"/>
      <c r="P16" s="33">
        <f t="shared" si="1"/>
        <v>0</v>
      </c>
    </row>
    <row r="17" spans="1:16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84">
        <v>0</v>
      </c>
      <c r="N17" s="41">
        <v>0</v>
      </c>
      <c r="O17" s="41"/>
      <c r="P17" s="33">
        <f t="shared" si="1"/>
        <v>0</v>
      </c>
    </row>
    <row r="18" spans="1:16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84">
        <v>0</v>
      </c>
      <c r="N18" s="33">
        <v>0</v>
      </c>
      <c r="O18" s="33"/>
      <c r="P18" s="33">
        <f t="shared" si="1"/>
        <v>0</v>
      </c>
    </row>
    <row r="19" spans="1:16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84">
        <v>0</v>
      </c>
      <c r="N19" s="41">
        <v>70</v>
      </c>
      <c r="O19" s="41"/>
      <c r="P19" s="33">
        <f t="shared" si="1"/>
        <v>70</v>
      </c>
    </row>
    <row r="20" spans="1:16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84">
        <v>0</v>
      </c>
      <c r="N20" s="41">
        <v>0</v>
      </c>
      <c r="O20" s="41"/>
      <c r="P20" s="33">
        <f t="shared" si="1"/>
        <v>0</v>
      </c>
    </row>
    <row r="21" spans="1:16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84">
        <v>0</v>
      </c>
      <c r="N21" s="41">
        <v>0</v>
      </c>
      <c r="O21" s="41"/>
      <c r="P21" s="33">
        <f t="shared" si="1"/>
        <v>0</v>
      </c>
    </row>
    <row r="22" spans="1:16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84">
        <v>8</v>
      </c>
      <c r="N22" s="41">
        <v>42</v>
      </c>
      <c r="O22" s="41">
        <v>164</v>
      </c>
      <c r="P22" s="33">
        <f t="shared" si="1"/>
        <v>214</v>
      </c>
    </row>
    <row r="23" spans="1:16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84">
        <v>3</v>
      </c>
      <c r="N23" s="41">
        <v>31</v>
      </c>
      <c r="O23" s="41"/>
      <c r="P23" s="33">
        <f t="shared" si="1"/>
        <v>34</v>
      </c>
    </row>
    <row r="24" spans="1:16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84">
        <v>0</v>
      </c>
      <c r="N24" s="41">
        <v>0</v>
      </c>
      <c r="O24" s="41"/>
      <c r="P24" s="33">
        <f t="shared" si="1"/>
        <v>0</v>
      </c>
    </row>
    <row r="25" spans="1:16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84">
        <v>0</v>
      </c>
      <c r="N25" s="53">
        <v>0</v>
      </c>
      <c r="O25" s="53">
        <v>107</v>
      </c>
      <c r="P25" s="33">
        <f t="shared" si="1"/>
        <v>107</v>
      </c>
    </row>
    <row r="26" spans="1:16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184">
        <v>0</v>
      </c>
      <c r="N26" s="53">
        <v>0</v>
      </c>
      <c r="O26" s="53"/>
      <c r="P26" s="33">
        <f t="shared" si="1"/>
        <v>0</v>
      </c>
    </row>
    <row r="27" spans="1:16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184">
        <v>21</v>
      </c>
      <c r="N27" s="41">
        <v>5</v>
      </c>
      <c r="O27" s="41">
        <v>64</v>
      </c>
      <c r="P27" s="33">
        <f t="shared" si="1"/>
        <v>90</v>
      </c>
    </row>
    <row r="28" spans="1:16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184">
        <v>0</v>
      </c>
      <c r="N28" s="41">
        <v>0</v>
      </c>
      <c r="O28" s="41"/>
      <c r="P28" s="33">
        <f t="shared" si="1"/>
        <v>0</v>
      </c>
    </row>
    <row r="29" spans="1:16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184">
        <v>0</v>
      </c>
      <c r="N29" s="33">
        <v>0</v>
      </c>
      <c r="O29" s="33"/>
      <c r="P29" s="33">
        <f t="shared" si="1"/>
        <v>0</v>
      </c>
    </row>
    <row r="30" spans="1:16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6" ht="15.75" thickBot="1" x14ac:dyDescent="0.3">
      <c r="A31" s="62" t="s">
        <v>47</v>
      </c>
      <c r="B31" s="63"/>
      <c r="C31" s="63"/>
      <c r="D31" s="64"/>
      <c r="E31" s="21">
        <f t="shared" ref="E31:L31" si="2">SUM(E33:E40)</f>
        <v>2795.1389799999997</v>
      </c>
      <c r="F31" s="21">
        <f t="shared" si="2"/>
        <v>353</v>
      </c>
      <c r="G31" s="21">
        <f t="shared" si="2"/>
        <v>353</v>
      </c>
      <c r="H31" s="21">
        <f t="shared" si="2"/>
        <v>566</v>
      </c>
      <c r="I31" s="21">
        <f t="shared" si="2"/>
        <v>566</v>
      </c>
      <c r="J31" s="21">
        <f t="shared" si="2"/>
        <v>461</v>
      </c>
      <c r="K31" s="21">
        <f t="shared" si="2"/>
        <v>461</v>
      </c>
      <c r="L31" s="21">
        <f t="shared" si="2"/>
        <v>481</v>
      </c>
      <c r="M31" s="183">
        <f>SUM(M33:M40)</f>
        <v>0</v>
      </c>
      <c r="N31" s="21">
        <f>SUM(N33:N40)</f>
        <v>0</v>
      </c>
      <c r="O31" s="21">
        <f>SUM(O33:O40)</f>
        <v>0</v>
      </c>
      <c r="P31" s="21">
        <f>SUM(P33:P40)</f>
        <v>0</v>
      </c>
    </row>
    <row r="32" spans="1:16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6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185">
        <v>0</v>
      </c>
      <c r="N33" s="32">
        <v>0</v>
      </c>
      <c r="O33" s="32">
        <v>0</v>
      </c>
      <c r="P33" s="32">
        <f>SUM(M33:O33)</f>
        <v>0</v>
      </c>
    </row>
    <row r="34" spans="1:16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185">
        <v>0</v>
      </c>
      <c r="N34" s="32">
        <v>0</v>
      </c>
      <c r="O34" s="32">
        <v>0</v>
      </c>
      <c r="P34" s="32">
        <f t="shared" ref="P34:P40" si="3">SUM(M34:O34)</f>
        <v>0</v>
      </c>
    </row>
    <row r="35" spans="1:16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185">
        <v>0</v>
      </c>
      <c r="N35" s="32">
        <v>0</v>
      </c>
      <c r="O35" s="32">
        <v>0</v>
      </c>
      <c r="P35" s="32">
        <f t="shared" si="3"/>
        <v>0</v>
      </c>
    </row>
    <row r="36" spans="1:16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185">
        <v>0</v>
      </c>
      <c r="N36" s="32">
        <v>0</v>
      </c>
      <c r="O36" s="32">
        <v>0</v>
      </c>
      <c r="P36" s="32">
        <f t="shared" si="3"/>
        <v>0</v>
      </c>
    </row>
    <row r="37" spans="1:16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185">
        <v>0</v>
      </c>
      <c r="N37" s="32">
        <v>0</v>
      </c>
      <c r="O37" s="32">
        <v>0</v>
      </c>
      <c r="P37" s="32">
        <f t="shared" si="3"/>
        <v>0</v>
      </c>
    </row>
    <row r="38" spans="1:16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185">
        <v>0</v>
      </c>
      <c r="N38" s="32">
        <v>0</v>
      </c>
      <c r="O38" s="32">
        <v>0</v>
      </c>
      <c r="P38" s="32">
        <f t="shared" si="3"/>
        <v>0</v>
      </c>
    </row>
    <row r="39" spans="1:16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185">
        <v>0</v>
      </c>
      <c r="N39" s="32">
        <v>0</v>
      </c>
      <c r="O39" s="32">
        <v>0</v>
      </c>
      <c r="P39" s="32">
        <f t="shared" si="3"/>
        <v>0</v>
      </c>
    </row>
    <row r="40" spans="1:16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185">
        <v>0</v>
      </c>
      <c r="N40" s="32">
        <v>0</v>
      </c>
      <c r="O40" s="32">
        <v>0</v>
      </c>
      <c r="P40" s="32">
        <f t="shared" si="3"/>
        <v>0</v>
      </c>
    </row>
    <row r="41" spans="1:16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6" ht="15.75" thickBot="1" x14ac:dyDescent="0.3">
      <c r="A42" s="18" t="s">
        <v>60</v>
      </c>
      <c r="B42" s="19"/>
      <c r="C42" s="66"/>
      <c r="D42" s="64"/>
      <c r="E42" s="21">
        <f t="shared" ref="E42:L42" si="4">SUM(E44:E66)</f>
        <v>121922.489</v>
      </c>
      <c r="F42" s="21">
        <f t="shared" si="4"/>
        <v>14548</v>
      </c>
      <c r="G42" s="21">
        <f t="shared" si="4"/>
        <v>10447</v>
      </c>
      <c r="H42" s="21">
        <f t="shared" si="4"/>
        <v>9722</v>
      </c>
      <c r="I42" s="21">
        <f t="shared" si="4"/>
        <v>8915</v>
      </c>
      <c r="J42" s="21">
        <f t="shared" si="4"/>
        <v>8878</v>
      </c>
      <c r="K42" s="21">
        <f t="shared" si="4"/>
        <v>5378</v>
      </c>
      <c r="L42" s="21">
        <f t="shared" si="4"/>
        <v>7611</v>
      </c>
      <c r="M42" s="183">
        <f>SUM(M44:M66)</f>
        <v>11</v>
      </c>
      <c r="N42" s="21">
        <f>SUM(N44:N66)</f>
        <v>179</v>
      </c>
      <c r="O42" s="21">
        <f>SUM(O44:O66)</f>
        <v>487</v>
      </c>
      <c r="P42" s="21">
        <f>SUM(P44:P66)</f>
        <v>677</v>
      </c>
    </row>
    <row r="43" spans="1:16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6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184">
        <v>0</v>
      </c>
      <c r="N44" s="41">
        <v>0</v>
      </c>
      <c r="O44" s="41"/>
      <c r="P44" s="41">
        <f>SUM(M44:O44)</f>
        <v>0</v>
      </c>
    </row>
    <row r="45" spans="1:16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184">
        <v>0</v>
      </c>
      <c r="N45" s="41">
        <v>0</v>
      </c>
      <c r="O45" s="41">
        <v>12</v>
      </c>
      <c r="P45" s="41">
        <f t="shared" ref="P45:P66" si="5">SUM(M45:O45)</f>
        <v>12</v>
      </c>
    </row>
    <row r="46" spans="1:16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184">
        <v>0</v>
      </c>
      <c r="N46" s="41">
        <v>0</v>
      </c>
      <c r="O46" s="41"/>
      <c r="P46" s="41">
        <f t="shared" si="5"/>
        <v>0</v>
      </c>
    </row>
    <row r="47" spans="1:16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184">
        <v>0</v>
      </c>
      <c r="N47" s="41">
        <v>0</v>
      </c>
      <c r="O47" s="41"/>
      <c r="P47" s="41">
        <f t="shared" si="5"/>
        <v>0</v>
      </c>
    </row>
    <row r="48" spans="1:16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184">
        <v>0</v>
      </c>
      <c r="N48" s="41">
        <v>0</v>
      </c>
      <c r="O48" s="41"/>
      <c r="P48" s="41">
        <f t="shared" si="5"/>
        <v>0</v>
      </c>
    </row>
    <row r="49" spans="1:16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184">
        <v>0</v>
      </c>
      <c r="N49" s="41">
        <v>0</v>
      </c>
      <c r="O49" s="41"/>
      <c r="P49" s="41">
        <f t="shared" si="5"/>
        <v>0</v>
      </c>
    </row>
    <row r="50" spans="1:16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184">
        <v>0</v>
      </c>
      <c r="N50" s="41">
        <v>0</v>
      </c>
      <c r="O50" s="41"/>
      <c r="P50" s="41">
        <f t="shared" si="5"/>
        <v>0</v>
      </c>
    </row>
    <row r="51" spans="1:16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184">
        <v>1</v>
      </c>
      <c r="N51" s="41">
        <v>78</v>
      </c>
      <c r="O51" s="41">
        <v>474</v>
      </c>
      <c r="P51" s="41">
        <f t="shared" si="5"/>
        <v>553</v>
      </c>
    </row>
    <row r="52" spans="1:16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184">
        <v>0</v>
      </c>
      <c r="N52" s="41">
        <v>0</v>
      </c>
      <c r="O52" s="41"/>
      <c r="P52" s="41">
        <f t="shared" si="5"/>
        <v>0</v>
      </c>
    </row>
    <row r="53" spans="1:16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185">
        <v>0</v>
      </c>
      <c r="N53" s="32">
        <v>0</v>
      </c>
      <c r="O53" s="32"/>
      <c r="P53" s="41">
        <f t="shared" si="5"/>
        <v>0</v>
      </c>
    </row>
    <row r="54" spans="1:16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185">
        <v>0</v>
      </c>
      <c r="N54" s="32">
        <v>0</v>
      </c>
      <c r="O54" s="32"/>
      <c r="P54" s="41">
        <f t="shared" si="5"/>
        <v>0</v>
      </c>
    </row>
    <row r="55" spans="1:16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185">
        <v>0</v>
      </c>
      <c r="N55" s="32">
        <v>0</v>
      </c>
      <c r="O55" s="32"/>
      <c r="P55" s="41">
        <f t="shared" si="5"/>
        <v>0</v>
      </c>
    </row>
    <row r="56" spans="1:16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185">
        <v>0</v>
      </c>
      <c r="N56" s="32">
        <v>0</v>
      </c>
      <c r="O56" s="32"/>
      <c r="P56" s="41">
        <f t="shared" si="5"/>
        <v>0</v>
      </c>
    </row>
    <row r="57" spans="1:16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185">
        <v>0</v>
      </c>
      <c r="N57" s="32">
        <v>0</v>
      </c>
      <c r="O57" s="32"/>
      <c r="P57" s="41">
        <f t="shared" si="5"/>
        <v>0</v>
      </c>
    </row>
    <row r="58" spans="1:16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184">
        <v>0</v>
      </c>
      <c r="N58" s="41">
        <v>0</v>
      </c>
      <c r="O58" s="41"/>
      <c r="P58" s="41">
        <f t="shared" si="5"/>
        <v>0</v>
      </c>
    </row>
    <row r="59" spans="1:16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184">
        <v>0</v>
      </c>
      <c r="N59" s="41">
        <v>0</v>
      </c>
      <c r="O59" s="41"/>
      <c r="P59" s="41">
        <f t="shared" si="5"/>
        <v>0</v>
      </c>
    </row>
    <row r="60" spans="1:16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184">
        <v>0</v>
      </c>
      <c r="N60" s="41">
        <v>0</v>
      </c>
      <c r="O60" s="41"/>
      <c r="P60" s="41">
        <f t="shared" si="5"/>
        <v>0</v>
      </c>
    </row>
    <row r="61" spans="1:16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184">
        <v>8</v>
      </c>
      <c r="N61" s="41">
        <v>0</v>
      </c>
      <c r="O61" s="41"/>
      <c r="P61" s="41">
        <f t="shared" si="5"/>
        <v>8</v>
      </c>
    </row>
    <row r="62" spans="1:16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184">
        <v>2</v>
      </c>
      <c r="N62" s="41">
        <v>2</v>
      </c>
      <c r="O62" s="41">
        <v>1</v>
      </c>
      <c r="P62" s="41">
        <f t="shared" si="5"/>
        <v>5</v>
      </c>
    </row>
    <row r="63" spans="1:16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184">
        <v>0</v>
      </c>
      <c r="N63" s="41">
        <v>0</v>
      </c>
      <c r="O63" s="41"/>
      <c r="P63" s="41">
        <f t="shared" si="5"/>
        <v>0</v>
      </c>
    </row>
    <row r="64" spans="1:16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184">
        <v>0</v>
      </c>
      <c r="N64" s="53">
        <v>99</v>
      </c>
      <c r="O64" s="53"/>
      <c r="P64" s="41">
        <f t="shared" si="5"/>
        <v>99</v>
      </c>
    </row>
    <row r="65" spans="1:744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184">
        <v>0</v>
      </c>
      <c r="N65" s="41">
        <v>0</v>
      </c>
      <c r="O65" s="41"/>
      <c r="P65" s="41">
        <f t="shared" si="5"/>
        <v>0</v>
      </c>
    </row>
    <row r="66" spans="1:744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184">
        <v>0</v>
      </c>
      <c r="N66" s="41">
        <v>0</v>
      </c>
      <c r="O66" s="41"/>
      <c r="P66" s="41">
        <f t="shared" si="5"/>
        <v>0</v>
      </c>
    </row>
    <row r="67" spans="1:744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4" ht="15" customHeight="1" thickBot="1" x14ac:dyDescent="0.3">
      <c r="A68" s="78" t="s">
        <v>86</v>
      </c>
      <c r="B68" s="79"/>
      <c r="C68" s="20"/>
      <c r="D68" s="19"/>
      <c r="E68" s="21">
        <f t="shared" ref="E68:L68" si="6">SUM(E70:E89)</f>
        <v>272639.37343000004</v>
      </c>
      <c r="F68" s="21">
        <f t="shared" si="6"/>
        <v>26697.138607500001</v>
      </c>
      <c r="G68" s="21">
        <f t="shared" si="6"/>
        <v>38816</v>
      </c>
      <c r="H68" s="21">
        <f t="shared" si="6"/>
        <v>11404</v>
      </c>
      <c r="I68" s="21">
        <f t="shared" si="6"/>
        <v>12919</v>
      </c>
      <c r="J68" s="21">
        <f t="shared" si="6"/>
        <v>10811</v>
      </c>
      <c r="K68" s="21">
        <f t="shared" si="6"/>
        <v>9811</v>
      </c>
      <c r="L68" s="21">
        <f t="shared" si="6"/>
        <v>6169</v>
      </c>
      <c r="M68" s="183">
        <f>SUM(M70:M89)</f>
        <v>336</v>
      </c>
      <c r="N68" s="21">
        <f>SUM(N70:N89)</f>
        <v>358</v>
      </c>
      <c r="O68" s="21">
        <f>SUM(O70:O89)</f>
        <v>0</v>
      </c>
      <c r="P68" s="21">
        <f>SUM(P70:P89)</f>
        <v>694</v>
      </c>
    </row>
    <row r="69" spans="1:744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4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184">
        <v>0</v>
      </c>
      <c r="N70" s="41">
        <v>0</v>
      </c>
      <c r="O70" s="41">
        <v>0</v>
      </c>
      <c r="P70" s="41">
        <f>SUM(M70:O70)</f>
        <v>0</v>
      </c>
    </row>
    <row r="71" spans="1:744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184">
        <v>0</v>
      </c>
      <c r="N71" s="41">
        <v>0</v>
      </c>
      <c r="O71" s="41">
        <v>0</v>
      </c>
      <c r="P71" s="41">
        <f t="shared" ref="P71:P89" si="7">SUM(M71:O71)</f>
        <v>0</v>
      </c>
    </row>
    <row r="72" spans="1:744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184">
        <v>0</v>
      </c>
      <c r="N72" s="41">
        <v>0</v>
      </c>
      <c r="O72" s="41">
        <v>0</v>
      </c>
      <c r="P72" s="41">
        <f t="shared" si="7"/>
        <v>0</v>
      </c>
    </row>
    <row r="73" spans="1:744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184">
        <v>0</v>
      </c>
      <c r="N73" s="41">
        <v>0</v>
      </c>
      <c r="O73" s="41">
        <v>0</v>
      </c>
      <c r="P73" s="41">
        <f t="shared" si="7"/>
        <v>0</v>
      </c>
    </row>
    <row r="74" spans="1:744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184">
        <v>0</v>
      </c>
      <c r="N74" s="41">
        <v>0</v>
      </c>
      <c r="O74" s="41">
        <v>0</v>
      </c>
      <c r="P74" s="41">
        <f t="shared" si="7"/>
        <v>0</v>
      </c>
    </row>
    <row r="75" spans="1:744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184">
        <v>0</v>
      </c>
      <c r="N75" s="41">
        <v>0</v>
      </c>
      <c r="O75" s="41">
        <v>0</v>
      </c>
      <c r="P75" s="41">
        <f t="shared" si="7"/>
        <v>0</v>
      </c>
    </row>
    <row r="76" spans="1:744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184">
        <v>71</v>
      </c>
      <c r="N76" s="53">
        <v>0</v>
      </c>
      <c r="O76" s="53">
        <v>0</v>
      </c>
      <c r="P76" s="41">
        <f t="shared" si="7"/>
        <v>71</v>
      </c>
    </row>
    <row r="77" spans="1:744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186">
        <v>0</v>
      </c>
      <c r="N77" s="26">
        <v>0</v>
      </c>
      <c r="O77" s="26">
        <v>0</v>
      </c>
      <c r="P77" s="41">
        <f t="shared" si="7"/>
        <v>0</v>
      </c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</row>
    <row r="78" spans="1:744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186">
        <v>265</v>
      </c>
      <c r="N78" s="26">
        <v>358</v>
      </c>
      <c r="O78" s="26">
        <v>0</v>
      </c>
      <c r="P78" s="41">
        <f t="shared" si="7"/>
        <v>623</v>
      </c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</row>
    <row r="79" spans="1:744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186">
        <v>0</v>
      </c>
      <c r="N79" s="26">
        <v>0</v>
      </c>
      <c r="O79" s="26">
        <v>0</v>
      </c>
      <c r="P79" s="41">
        <f t="shared" si="7"/>
        <v>0</v>
      </c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</row>
    <row r="80" spans="1:744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186">
        <v>0</v>
      </c>
      <c r="N80" s="26">
        <v>0</v>
      </c>
      <c r="O80" s="26">
        <v>0</v>
      </c>
      <c r="P80" s="41">
        <f t="shared" si="7"/>
        <v>0</v>
      </c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</row>
    <row r="81" spans="1:744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186">
        <v>0</v>
      </c>
      <c r="N81" s="26">
        <v>0</v>
      </c>
      <c r="O81" s="26">
        <v>0</v>
      </c>
      <c r="P81" s="41">
        <f t="shared" si="7"/>
        <v>0</v>
      </c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</row>
    <row r="82" spans="1:744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186">
        <v>0</v>
      </c>
      <c r="N82" s="26">
        <v>0</v>
      </c>
      <c r="O82" s="26">
        <v>0</v>
      </c>
      <c r="P82" s="41">
        <f t="shared" si="7"/>
        <v>0</v>
      </c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</row>
    <row r="83" spans="1:744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186">
        <v>0</v>
      </c>
      <c r="N83" s="26">
        <v>0</v>
      </c>
      <c r="O83" s="26">
        <v>0</v>
      </c>
      <c r="P83" s="41">
        <f t="shared" si="7"/>
        <v>0</v>
      </c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</row>
    <row r="84" spans="1:744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186">
        <v>0</v>
      </c>
      <c r="N84" s="98">
        <v>0</v>
      </c>
      <c r="O84" s="98">
        <v>0</v>
      </c>
      <c r="P84" s="41">
        <f t="shared" si="7"/>
        <v>0</v>
      </c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</row>
    <row r="85" spans="1:744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186">
        <v>0</v>
      </c>
      <c r="N85" s="26">
        <v>0</v>
      </c>
      <c r="O85" s="26">
        <v>0</v>
      </c>
      <c r="P85" s="41">
        <f t="shared" si="7"/>
        <v>0</v>
      </c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</row>
    <row r="86" spans="1:744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186">
        <v>0</v>
      </c>
      <c r="N86" s="26">
        <v>0</v>
      </c>
      <c r="O86" s="26">
        <v>0</v>
      </c>
      <c r="P86" s="41">
        <f t="shared" si="7"/>
        <v>0</v>
      </c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</row>
    <row r="87" spans="1:744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186">
        <v>0</v>
      </c>
      <c r="N87" s="26">
        <v>0</v>
      </c>
      <c r="O87" s="26">
        <v>0</v>
      </c>
      <c r="P87" s="41">
        <f t="shared" si="7"/>
        <v>0</v>
      </c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</row>
    <row r="88" spans="1:744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186">
        <v>0</v>
      </c>
      <c r="N88" s="98">
        <v>0</v>
      </c>
      <c r="O88" s="98">
        <v>0</v>
      </c>
      <c r="P88" s="41">
        <f t="shared" si="7"/>
        <v>0</v>
      </c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</row>
    <row r="89" spans="1:744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186">
        <v>0</v>
      </c>
      <c r="N89" s="26">
        <v>0</v>
      </c>
      <c r="O89" s="26">
        <v>0</v>
      </c>
      <c r="P89" s="41">
        <f t="shared" si="7"/>
        <v>0</v>
      </c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</row>
    <row r="90" spans="1:744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187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</row>
    <row r="91" spans="1:744" ht="15" customHeight="1" thickBot="1" x14ac:dyDescent="0.3">
      <c r="A91" s="18" t="s">
        <v>107</v>
      </c>
      <c r="B91" s="79"/>
      <c r="C91" s="19"/>
      <c r="D91" s="20"/>
      <c r="E91" s="21">
        <f t="shared" ref="E91:K91" si="8">SUM(E94:E98)</f>
        <v>16811</v>
      </c>
      <c r="F91" s="21">
        <f t="shared" si="8"/>
        <v>3367</v>
      </c>
      <c r="G91" s="21">
        <f t="shared" si="8"/>
        <v>2519</v>
      </c>
      <c r="H91" s="21">
        <f t="shared" si="8"/>
        <v>1800</v>
      </c>
      <c r="I91" s="21">
        <f t="shared" si="8"/>
        <v>2300</v>
      </c>
      <c r="J91" s="21">
        <f t="shared" si="8"/>
        <v>3328</v>
      </c>
      <c r="K91" s="21">
        <f t="shared" si="8"/>
        <v>3796</v>
      </c>
      <c r="L91" s="21">
        <f>SUM(L93:L98)</f>
        <v>2368</v>
      </c>
      <c r="M91" s="183">
        <f>SUM(M93:M98)</f>
        <v>124</v>
      </c>
      <c r="N91" s="21">
        <f>SUM(N93:N98)</f>
        <v>148</v>
      </c>
      <c r="O91" s="21">
        <f>SUM(O93:O98)</f>
        <v>57</v>
      </c>
      <c r="P91" s="21">
        <f>SUM(P93:P98)</f>
        <v>329</v>
      </c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</row>
    <row r="92" spans="1:744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187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</row>
    <row r="93" spans="1:744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186">
        <v>0</v>
      </c>
      <c r="N93" s="43">
        <v>0</v>
      </c>
      <c r="O93" s="43">
        <v>0</v>
      </c>
      <c r="P93" s="43">
        <f t="shared" ref="P93:P98" si="9">SUM(M93:O93)</f>
        <v>0</v>
      </c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</row>
    <row r="94" spans="1:744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186">
        <v>0</v>
      </c>
      <c r="N94" s="26">
        <v>0</v>
      </c>
      <c r="O94" s="26">
        <v>0</v>
      </c>
      <c r="P94" s="43">
        <f t="shared" si="9"/>
        <v>0</v>
      </c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</row>
    <row r="95" spans="1:744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186">
        <v>0</v>
      </c>
      <c r="N95" s="26">
        <v>0</v>
      </c>
      <c r="O95" s="26">
        <v>0</v>
      </c>
      <c r="P95" s="43">
        <f t="shared" si="9"/>
        <v>0</v>
      </c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</row>
    <row r="96" spans="1:744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188">
        <v>0</v>
      </c>
      <c r="N96" s="49">
        <v>148</v>
      </c>
      <c r="O96" s="49">
        <v>0</v>
      </c>
      <c r="P96" s="43">
        <f t="shared" si="9"/>
        <v>148</v>
      </c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</row>
    <row r="97" spans="1:744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186">
        <v>0</v>
      </c>
      <c r="N97" s="26">
        <v>0</v>
      </c>
      <c r="O97" s="26">
        <v>0</v>
      </c>
      <c r="P97" s="43">
        <f t="shared" si="9"/>
        <v>0</v>
      </c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</row>
    <row r="98" spans="1:744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186">
        <v>124</v>
      </c>
      <c r="N98" s="26">
        <v>0</v>
      </c>
      <c r="O98" s="26">
        <v>57</v>
      </c>
      <c r="P98" s="43">
        <f t="shared" si="9"/>
        <v>181</v>
      </c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</row>
    <row r="99" spans="1:744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187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</row>
    <row r="100" spans="1:744" ht="15" customHeight="1" thickBot="1" x14ac:dyDescent="0.3">
      <c r="A100" s="62" t="s">
        <v>113</v>
      </c>
      <c r="B100" s="63"/>
      <c r="C100" s="63"/>
      <c r="D100" s="64"/>
      <c r="E100" s="21">
        <f t="shared" ref="E100:L100" si="10">SUM(E102:E123)</f>
        <v>24770.21</v>
      </c>
      <c r="F100" s="21">
        <f t="shared" si="10"/>
        <v>1972</v>
      </c>
      <c r="G100" s="21">
        <f t="shared" si="10"/>
        <v>2696</v>
      </c>
      <c r="H100" s="21">
        <f t="shared" si="10"/>
        <v>2190</v>
      </c>
      <c r="I100" s="21">
        <f t="shared" si="10"/>
        <v>3460</v>
      </c>
      <c r="J100" s="21">
        <f t="shared" si="10"/>
        <v>2725</v>
      </c>
      <c r="K100" s="21">
        <f t="shared" si="10"/>
        <v>3385</v>
      </c>
      <c r="L100" s="21">
        <f t="shared" si="10"/>
        <v>2973</v>
      </c>
      <c r="M100" s="183">
        <f>SUM(M102:M123)</f>
        <v>0</v>
      </c>
      <c r="N100" s="21">
        <f>SUM(N102:N123)</f>
        <v>84</v>
      </c>
      <c r="O100" s="21">
        <f>SUM(O102:O123)</f>
        <v>380</v>
      </c>
      <c r="P100" s="21">
        <f>SUM(P102:P123)</f>
        <v>464</v>
      </c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</row>
    <row r="101" spans="1:744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4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184">
        <v>0</v>
      </c>
      <c r="N102" s="33">
        <v>0</v>
      </c>
      <c r="O102" s="33">
        <v>0</v>
      </c>
      <c r="P102" s="33">
        <f>SUM(M102:O102)</f>
        <v>0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</row>
    <row r="103" spans="1:744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184">
        <v>0</v>
      </c>
      <c r="N103" s="33">
        <v>0</v>
      </c>
      <c r="O103" s="33">
        <v>0</v>
      </c>
      <c r="P103" s="33">
        <f t="shared" ref="P103:P123" si="11">SUM(M103:O103)</f>
        <v>0</v>
      </c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</row>
    <row r="104" spans="1:744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184">
        <v>0</v>
      </c>
      <c r="N104" s="33">
        <v>0</v>
      </c>
      <c r="O104" s="33">
        <v>0</v>
      </c>
      <c r="P104" s="33">
        <f t="shared" si="11"/>
        <v>0</v>
      </c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</row>
    <row r="105" spans="1:744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184">
        <v>0</v>
      </c>
      <c r="N105" s="33">
        <v>0</v>
      </c>
      <c r="O105" s="33">
        <v>0</v>
      </c>
      <c r="P105" s="33">
        <f t="shared" si="11"/>
        <v>0</v>
      </c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</row>
    <row r="106" spans="1:744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184">
        <v>0</v>
      </c>
      <c r="N106" s="33">
        <v>38</v>
      </c>
      <c r="O106" s="33">
        <v>2</v>
      </c>
      <c r="P106" s="33">
        <f t="shared" si="11"/>
        <v>40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</row>
    <row r="107" spans="1:744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184">
        <v>0</v>
      </c>
      <c r="N107" s="33">
        <v>0</v>
      </c>
      <c r="O107" s="33">
        <v>0</v>
      </c>
      <c r="P107" s="33">
        <f t="shared" si="11"/>
        <v>0</v>
      </c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</row>
    <row r="108" spans="1:744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184">
        <v>0</v>
      </c>
      <c r="N108" s="33">
        <v>0</v>
      </c>
      <c r="O108" s="33">
        <v>378</v>
      </c>
      <c r="P108" s="33">
        <f t="shared" si="11"/>
        <v>378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</row>
    <row r="109" spans="1:744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184">
        <v>0</v>
      </c>
      <c r="N109" s="41">
        <v>0</v>
      </c>
      <c r="O109" s="41">
        <v>0</v>
      </c>
      <c r="P109" s="33">
        <f t="shared" si="11"/>
        <v>0</v>
      </c>
    </row>
    <row r="110" spans="1:744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184">
        <v>0</v>
      </c>
      <c r="N110" s="41">
        <v>0</v>
      </c>
      <c r="O110" s="41">
        <v>0</v>
      </c>
      <c r="P110" s="33">
        <f t="shared" si="11"/>
        <v>0</v>
      </c>
    </row>
    <row r="111" spans="1:744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184">
        <v>0</v>
      </c>
      <c r="N111" s="41">
        <v>0</v>
      </c>
      <c r="O111" s="41">
        <v>0</v>
      </c>
      <c r="P111" s="33">
        <f t="shared" si="11"/>
        <v>0</v>
      </c>
    </row>
    <row r="112" spans="1:744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184">
        <v>0</v>
      </c>
      <c r="N112" s="41">
        <v>0</v>
      </c>
      <c r="O112" s="41">
        <v>0</v>
      </c>
      <c r="P112" s="33">
        <f t="shared" si="11"/>
        <v>0</v>
      </c>
    </row>
    <row r="113" spans="1:19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184">
        <v>0</v>
      </c>
      <c r="N113" s="41">
        <v>0</v>
      </c>
      <c r="O113" s="41">
        <v>0</v>
      </c>
      <c r="P113" s="33">
        <f t="shared" si="11"/>
        <v>0</v>
      </c>
    </row>
    <row r="114" spans="1:19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184">
        <v>0</v>
      </c>
      <c r="N114" s="41">
        <v>46</v>
      </c>
      <c r="O114" s="41">
        <v>0</v>
      </c>
      <c r="P114" s="33">
        <f t="shared" si="11"/>
        <v>46</v>
      </c>
    </row>
    <row r="115" spans="1:19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184">
        <v>0</v>
      </c>
      <c r="N115" s="41">
        <v>0</v>
      </c>
      <c r="O115" s="41">
        <v>0</v>
      </c>
      <c r="P115" s="33">
        <f t="shared" si="11"/>
        <v>0</v>
      </c>
    </row>
    <row r="116" spans="1:19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184">
        <v>0</v>
      </c>
      <c r="N116" s="41">
        <v>0</v>
      </c>
      <c r="O116" s="41">
        <v>0</v>
      </c>
      <c r="P116" s="33">
        <f t="shared" si="11"/>
        <v>0</v>
      </c>
      <c r="S116" s="1">
        <f>5332/177.721</f>
        <v>30.002081914911575</v>
      </c>
    </row>
    <row r="117" spans="1:19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184">
        <v>0</v>
      </c>
      <c r="N117" s="41">
        <v>0</v>
      </c>
      <c r="O117" s="41">
        <v>0</v>
      </c>
      <c r="P117" s="33">
        <f t="shared" si="11"/>
        <v>0</v>
      </c>
    </row>
    <row r="118" spans="1:19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184">
        <v>0</v>
      </c>
      <c r="N118" s="41">
        <v>0</v>
      </c>
      <c r="O118" s="41">
        <v>0</v>
      </c>
      <c r="P118" s="33">
        <f t="shared" si="11"/>
        <v>0</v>
      </c>
    </row>
    <row r="119" spans="1:19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184">
        <v>0</v>
      </c>
      <c r="N119" s="41">
        <v>0</v>
      </c>
      <c r="O119" s="41">
        <v>0</v>
      </c>
      <c r="P119" s="33">
        <f t="shared" si="11"/>
        <v>0</v>
      </c>
    </row>
    <row r="120" spans="1:19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184">
        <v>0</v>
      </c>
      <c r="N120" s="33">
        <v>0</v>
      </c>
      <c r="O120" s="33">
        <v>0</v>
      </c>
      <c r="P120" s="33">
        <f t="shared" si="11"/>
        <v>0</v>
      </c>
    </row>
    <row r="121" spans="1:19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184">
        <v>0</v>
      </c>
      <c r="N121" s="33">
        <v>0</v>
      </c>
      <c r="O121" s="33">
        <v>0</v>
      </c>
      <c r="P121" s="33">
        <f t="shared" si="11"/>
        <v>0</v>
      </c>
    </row>
    <row r="122" spans="1:19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184">
        <v>0</v>
      </c>
      <c r="N122" s="33">
        <v>0</v>
      </c>
      <c r="O122" s="33">
        <v>0</v>
      </c>
      <c r="P122" s="33">
        <f t="shared" si="11"/>
        <v>0</v>
      </c>
    </row>
    <row r="123" spans="1:19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184">
        <v>0</v>
      </c>
      <c r="N123" s="33">
        <v>0</v>
      </c>
      <c r="O123" s="33">
        <v>0</v>
      </c>
      <c r="P123" s="33">
        <f t="shared" si="11"/>
        <v>0</v>
      </c>
    </row>
    <row r="124" spans="1:19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19" ht="15.75" thickBot="1" x14ac:dyDescent="0.3">
      <c r="A125" s="18" t="s">
        <v>136</v>
      </c>
      <c r="B125" s="19"/>
      <c r="C125" s="19"/>
      <c r="D125" s="19"/>
      <c r="E125" s="21">
        <f t="shared" ref="E125:L125" si="12">SUM(E127:E138)</f>
        <v>17916.504208385999</v>
      </c>
      <c r="F125" s="21">
        <f t="shared" si="12"/>
        <v>1062</v>
      </c>
      <c r="G125" s="21">
        <f t="shared" si="12"/>
        <v>1030</v>
      </c>
      <c r="H125" s="21">
        <f t="shared" si="12"/>
        <v>1600</v>
      </c>
      <c r="I125" s="21">
        <f t="shared" si="12"/>
        <v>2733</v>
      </c>
      <c r="J125" s="21">
        <f t="shared" si="12"/>
        <v>2750</v>
      </c>
      <c r="K125" s="21">
        <f t="shared" si="12"/>
        <v>1846</v>
      </c>
      <c r="L125" s="21">
        <f t="shared" si="12"/>
        <v>1597</v>
      </c>
      <c r="M125" s="183">
        <f>SUM(M127:M138)</f>
        <v>41</v>
      </c>
      <c r="N125" s="21">
        <f>SUM(N127:N138)</f>
        <v>53</v>
      </c>
      <c r="O125" s="21">
        <f>SUM(O127:O137)</f>
        <v>62</v>
      </c>
      <c r="P125" s="21">
        <f>SUM(P127:P137)</f>
        <v>156</v>
      </c>
    </row>
    <row r="126" spans="1:19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19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184">
        <v>0</v>
      </c>
      <c r="N127" s="33">
        <v>0</v>
      </c>
      <c r="O127" s="33"/>
      <c r="P127" s="33">
        <f>SUM(M127:O127)</f>
        <v>0</v>
      </c>
    </row>
    <row r="128" spans="1:19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184">
        <v>0</v>
      </c>
      <c r="N128" s="41">
        <v>0</v>
      </c>
      <c r="O128" s="41"/>
      <c r="P128" s="33">
        <f t="shared" ref="P128:P138" si="13">SUM(M128:O128)</f>
        <v>0</v>
      </c>
    </row>
    <row r="129" spans="1:16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184">
        <v>0</v>
      </c>
      <c r="N129" s="41">
        <v>53</v>
      </c>
      <c r="O129" s="41">
        <v>0</v>
      </c>
      <c r="P129" s="33">
        <f t="shared" si="13"/>
        <v>53</v>
      </c>
    </row>
    <row r="130" spans="1:16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184">
        <v>0</v>
      </c>
      <c r="N130" s="41">
        <v>0</v>
      </c>
      <c r="O130" s="41">
        <v>62</v>
      </c>
      <c r="P130" s="33">
        <f t="shared" si="13"/>
        <v>62</v>
      </c>
    </row>
    <row r="131" spans="1:16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184">
        <v>41</v>
      </c>
      <c r="N131" s="41">
        <v>0</v>
      </c>
      <c r="O131" s="41"/>
      <c r="P131" s="33">
        <f t="shared" si="13"/>
        <v>41</v>
      </c>
    </row>
    <row r="132" spans="1:16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184">
        <v>0</v>
      </c>
      <c r="N132" s="41">
        <v>0</v>
      </c>
      <c r="O132" s="41"/>
      <c r="P132" s="33">
        <f t="shared" si="13"/>
        <v>0</v>
      </c>
    </row>
    <row r="133" spans="1:16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184">
        <v>0</v>
      </c>
      <c r="N133" s="41">
        <v>0</v>
      </c>
      <c r="O133" s="41"/>
      <c r="P133" s="33">
        <f t="shared" si="13"/>
        <v>0</v>
      </c>
    </row>
    <row r="134" spans="1:16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184">
        <v>0</v>
      </c>
      <c r="N134" s="41">
        <v>0</v>
      </c>
      <c r="O134" s="41"/>
      <c r="P134" s="33">
        <f t="shared" si="13"/>
        <v>0</v>
      </c>
    </row>
    <row r="135" spans="1:16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184">
        <v>0</v>
      </c>
      <c r="N135" s="33">
        <v>0</v>
      </c>
      <c r="O135" s="33"/>
      <c r="P135" s="33">
        <f t="shared" si="13"/>
        <v>0</v>
      </c>
    </row>
    <row r="136" spans="1:16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184">
        <v>0</v>
      </c>
      <c r="N136" s="33">
        <v>0</v>
      </c>
      <c r="O136" s="33"/>
      <c r="P136" s="33">
        <f t="shared" si="13"/>
        <v>0</v>
      </c>
    </row>
    <row r="137" spans="1:16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184">
        <v>0</v>
      </c>
      <c r="N137" s="33">
        <v>0</v>
      </c>
      <c r="O137" s="33"/>
      <c r="P137" s="33">
        <f t="shared" si="13"/>
        <v>0</v>
      </c>
    </row>
    <row r="138" spans="1:16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184">
        <v>0</v>
      </c>
      <c r="N138" s="41">
        <v>0</v>
      </c>
      <c r="O138" s="41"/>
      <c r="P138" s="33">
        <f t="shared" si="13"/>
        <v>0</v>
      </c>
    </row>
    <row r="139" spans="1:16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6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K140" si="14">SUM(F142:F175)</f>
        <v>2254</v>
      </c>
      <c r="G140" s="21">
        <f t="shared" si="14"/>
        <v>1854</v>
      </c>
      <c r="H140" s="21">
        <f t="shared" si="14"/>
        <v>3971</v>
      </c>
      <c r="I140" s="21">
        <f t="shared" si="14"/>
        <v>5000</v>
      </c>
      <c r="J140" s="21">
        <f t="shared" si="14"/>
        <v>4503</v>
      </c>
      <c r="K140" s="21">
        <f t="shared" si="14"/>
        <v>2703</v>
      </c>
      <c r="L140" s="21">
        <f>SUM(L142:L175)</f>
        <v>5758</v>
      </c>
      <c r="M140" s="183">
        <f>SUM(M142:M175)</f>
        <v>183</v>
      </c>
      <c r="N140" s="21">
        <f>SUM(N142:N175)</f>
        <v>78</v>
      </c>
      <c r="O140" s="21">
        <f>SUM(O142:O175)</f>
        <v>139</v>
      </c>
      <c r="P140" s="21">
        <f>SUM(P142:P175)</f>
        <v>400</v>
      </c>
    </row>
    <row r="141" spans="1:16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6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184">
        <v>0</v>
      </c>
      <c r="N142" s="41">
        <v>0</v>
      </c>
      <c r="O142" s="41"/>
      <c r="P142" s="41">
        <f>SUM(M142:O142)</f>
        <v>0</v>
      </c>
    </row>
    <row r="143" spans="1:16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184">
        <v>0</v>
      </c>
      <c r="N143" s="41">
        <v>0</v>
      </c>
      <c r="O143" s="41"/>
      <c r="P143" s="41">
        <f t="shared" ref="P143:P175" si="15">SUM(M143:O143)</f>
        <v>0</v>
      </c>
    </row>
    <row r="144" spans="1:16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184">
        <v>0</v>
      </c>
      <c r="N144" s="41">
        <v>0</v>
      </c>
      <c r="O144" s="41"/>
      <c r="P144" s="41">
        <f t="shared" si="15"/>
        <v>0</v>
      </c>
    </row>
    <row r="145" spans="1:16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184">
        <v>0</v>
      </c>
      <c r="N145" s="41">
        <v>0</v>
      </c>
      <c r="O145" s="41">
        <v>87</v>
      </c>
      <c r="P145" s="41">
        <f t="shared" si="15"/>
        <v>87</v>
      </c>
    </row>
    <row r="146" spans="1:16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84">
        <v>0</v>
      </c>
      <c r="N146" s="130">
        <v>0</v>
      </c>
      <c r="O146" s="130"/>
      <c r="P146" s="41">
        <f t="shared" si="15"/>
        <v>0</v>
      </c>
    </row>
    <row r="147" spans="1:16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84">
        <v>0</v>
      </c>
      <c r="N147" s="130">
        <v>0</v>
      </c>
      <c r="O147" s="130"/>
      <c r="P147" s="41">
        <f t="shared" si="15"/>
        <v>0</v>
      </c>
    </row>
    <row r="148" spans="1:16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184">
        <v>106</v>
      </c>
      <c r="N148" s="41">
        <v>0</v>
      </c>
      <c r="O148" s="41">
        <v>51</v>
      </c>
      <c r="P148" s="41">
        <f t="shared" si="15"/>
        <v>157</v>
      </c>
    </row>
    <row r="149" spans="1:16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184">
        <v>0</v>
      </c>
      <c r="N149" s="41">
        <v>0</v>
      </c>
      <c r="O149" s="41"/>
      <c r="P149" s="41">
        <f t="shared" si="15"/>
        <v>0</v>
      </c>
    </row>
    <row r="150" spans="1:16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184">
        <v>73</v>
      </c>
      <c r="N150" s="41">
        <v>0</v>
      </c>
      <c r="O150" s="41"/>
      <c r="P150" s="41">
        <f t="shared" si="15"/>
        <v>73</v>
      </c>
    </row>
    <row r="151" spans="1:16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184">
        <v>0</v>
      </c>
      <c r="N151" s="41">
        <v>72</v>
      </c>
      <c r="O151" s="41">
        <v>1</v>
      </c>
      <c r="P151" s="41">
        <f t="shared" si="15"/>
        <v>73</v>
      </c>
    </row>
    <row r="152" spans="1:16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184">
        <v>0</v>
      </c>
      <c r="N152" s="41">
        <v>0</v>
      </c>
      <c r="O152" s="41"/>
      <c r="P152" s="41">
        <f t="shared" si="15"/>
        <v>0</v>
      </c>
    </row>
    <row r="153" spans="1:16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184">
        <v>0</v>
      </c>
      <c r="N153" s="41">
        <v>0</v>
      </c>
      <c r="O153" s="41"/>
      <c r="P153" s="41">
        <f t="shared" si="15"/>
        <v>0</v>
      </c>
    </row>
    <row r="154" spans="1:16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184">
        <v>0</v>
      </c>
      <c r="N154" s="41">
        <v>0</v>
      </c>
      <c r="O154" s="41"/>
      <c r="P154" s="41">
        <f t="shared" si="15"/>
        <v>0</v>
      </c>
    </row>
    <row r="155" spans="1:16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184">
        <v>4</v>
      </c>
      <c r="N155" s="41">
        <v>6</v>
      </c>
      <c r="O155" s="41"/>
      <c r="P155" s="41">
        <f t="shared" si="15"/>
        <v>10</v>
      </c>
    </row>
    <row r="156" spans="1:16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184">
        <v>0</v>
      </c>
      <c r="N156" s="41">
        <v>0</v>
      </c>
      <c r="O156" s="41"/>
      <c r="P156" s="41">
        <f t="shared" si="15"/>
        <v>0</v>
      </c>
    </row>
    <row r="157" spans="1:16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184">
        <v>0</v>
      </c>
      <c r="N157" s="33">
        <v>0</v>
      </c>
      <c r="O157" s="33"/>
      <c r="P157" s="41">
        <f t="shared" si="15"/>
        <v>0</v>
      </c>
    </row>
    <row r="158" spans="1:16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184">
        <v>0</v>
      </c>
      <c r="N158" s="33">
        <v>0</v>
      </c>
      <c r="O158" s="33"/>
      <c r="P158" s="41">
        <f t="shared" si="15"/>
        <v>0</v>
      </c>
    </row>
    <row r="159" spans="1:16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184">
        <v>0</v>
      </c>
      <c r="N159" s="33">
        <v>0</v>
      </c>
      <c r="O159" s="33"/>
      <c r="P159" s="41">
        <f t="shared" si="15"/>
        <v>0</v>
      </c>
    </row>
    <row r="160" spans="1:16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184">
        <v>0</v>
      </c>
      <c r="N160" s="41">
        <v>0</v>
      </c>
      <c r="O160" s="41"/>
      <c r="P160" s="41">
        <f t="shared" si="15"/>
        <v>0</v>
      </c>
    </row>
    <row r="161" spans="1:16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184">
        <v>0</v>
      </c>
      <c r="N161" s="41">
        <v>0</v>
      </c>
      <c r="O161" s="41"/>
      <c r="P161" s="41">
        <f t="shared" si="15"/>
        <v>0</v>
      </c>
    </row>
    <row r="162" spans="1:16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184">
        <v>0</v>
      </c>
      <c r="N162" s="41">
        <v>0</v>
      </c>
      <c r="O162" s="41"/>
      <c r="P162" s="41">
        <f t="shared" si="15"/>
        <v>0</v>
      </c>
    </row>
    <row r="163" spans="1:16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184">
        <v>0</v>
      </c>
      <c r="N163" s="41">
        <v>0</v>
      </c>
      <c r="O163" s="41"/>
      <c r="P163" s="41">
        <f t="shared" si="15"/>
        <v>0</v>
      </c>
    </row>
    <row r="164" spans="1:16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184">
        <v>0</v>
      </c>
      <c r="N164" s="41">
        <v>0</v>
      </c>
      <c r="O164" s="41"/>
      <c r="P164" s="41">
        <f t="shared" si="15"/>
        <v>0</v>
      </c>
    </row>
    <row r="165" spans="1:16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184">
        <v>0</v>
      </c>
      <c r="N165" s="41">
        <v>0</v>
      </c>
      <c r="O165" s="41"/>
      <c r="P165" s="41">
        <f t="shared" si="15"/>
        <v>0</v>
      </c>
    </row>
    <row r="166" spans="1:16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184">
        <v>0</v>
      </c>
      <c r="N166" s="41">
        <v>0</v>
      </c>
      <c r="O166" s="41"/>
      <c r="P166" s="41">
        <f t="shared" si="15"/>
        <v>0</v>
      </c>
    </row>
    <row r="167" spans="1:16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184">
        <v>0</v>
      </c>
      <c r="N167" s="41">
        <v>0</v>
      </c>
      <c r="O167" s="41"/>
      <c r="P167" s="41">
        <f t="shared" si="15"/>
        <v>0</v>
      </c>
    </row>
    <row r="168" spans="1:16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84">
        <v>0</v>
      </c>
      <c r="N168" s="135">
        <v>0</v>
      </c>
      <c r="O168" s="135"/>
      <c r="P168" s="41">
        <f t="shared" si="15"/>
        <v>0</v>
      </c>
    </row>
    <row r="169" spans="1:16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84">
        <v>0</v>
      </c>
      <c r="N169" s="135">
        <v>0</v>
      </c>
      <c r="O169" s="135"/>
      <c r="P169" s="41">
        <f t="shared" si="15"/>
        <v>0</v>
      </c>
    </row>
    <row r="170" spans="1:16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84">
        <v>0</v>
      </c>
      <c r="N170" s="135">
        <v>0</v>
      </c>
      <c r="O170" s="135"/>
      <c r="P170" s="41">
        <f t="shared" si="15"/>
        <v>0</v>
      </c>
    </row>
    <row r="171" spans="1:16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184">
        <v>0</v>
      </c>
      <c r="N171" s="41">
        <v>0</v>
      </c>
      <c r="O171" s="41"/>
      <c r="P171" s="41">
        <f t="shared" si="15"/>
        <v>0</v>
      </c>
    </row>
    <row r="172" spans="1:16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184">
        <v>0</v>
      </c>
      <c r="N172" s="41">
        <v>0</v>
      </c>
      <c r="O172" s="41"/>
      <c r="P172" s="41">
        <f t="shared" si="15"/>
        <v>0</v>
      </c>
    </row>
    <row r="173" spans="1:16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184">
        <v>0</v>
      </c>
      <c r="N173" s="41">
        <v>0</v>
      </c>
      <c r="O173" s="41"/>
      <c r="P173" s="41">
        <f t="shared" si="15"/>
        <v>0</v>
      </c>
    </row>
    <row r="174" spans="1:16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184">
        <v>0</v>
      </c>
      <c r="N174" s="41">
        <v>0</v>
      </c>
      <c r="O174" s="41"/>
      <c r="P174" s="41">
        <f t="shared" si="15"/>
        <v>0</v>
      </c>
    </row>
    <row r="175" spans="1:16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84">
        <v>0</v>
      </c>
      <c r="N175" s="135">
        <v>0</v>
      </c>
      <c r="O175" s="135"/>
      <c r="P175" s="41">
        <f t="shared" si="15"/>
        <v>0</v>
      </c>
    </row>
    <row r="176" spans="1:16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6" ht="15.75" thickBot="1" x14ac:dyDescent="0.3">
      <c r="A177" s="137" t="s">
        <v>181</v>
      </c>
      <c r="B177" s="138"/>
      <c r="C177" s="63"/>
      <c r="D177" s="64"/>
      <c r="E177" s="21">
        <f t="shared" ref="E177:L177" si="16">SUM(E179:E198)</f>
        <v>22142.024999999998</v>
      </c>
      <c r="F177" s="21">
        <f t="shared" si="16"/>
        <v>2774</v>
      </c>
      <c r="G177" s="21">
        <f t="shared" si="16"/>
        <v>2665</v>
      </c>
      <c r="H177" s="21">
        <f t="shared" si="16"/>
        <v>3467</v>
      </c>
      <c r="I177" s="21">
        <f t="shared" si="16"/>
        <v>3531</v>
      </c>
      <c r="J177" s="21">
        <f t="shared" si="16"/>
        <v>1889</v>
      </c>
      <c r="K177" s="21">
        <f t="shared" si="16"/>
        <v>1298</v>
      </c>
      <c r="L177" s="21">
        <f t="shared" si="16"/>
        <v>2297</v>
      </c>
      <c r="M177" s="183">
        <f>SUM(M179:M198)</f>
        <v>40</v>
      </c>
      <c r="N177" s="21">
        <f>SUM(N179:N198)</f>
        <v>342</v>
      </c>
      <c r="O177" s="21">
        <f>SUM(O179:O198)</f>
        <v>22</v>
      </c>
      <c r="P177" s="21">
        <f>SUM(P179:P198)</f>
        <v>404</v>
      </c>
    </row>
    <row r="178" spans="1:16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6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184">
        <v>0</v>
      </c>
      <c r="N179" s="41">
        <v>0</v>
      </c>
      <c r="O179" s="41">
        <v>0</v>
      </c>
      <c r="P179" s="41">
        <f>SUM(M179:O179)</f>
        <v>0</v>
      </c>
    </row>
    <row r="180" spans="1:16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184">
        <v>0</v>
      </c>
      <c r="N180" s="41">
        <v>0</v>
      </c>
      <c r="O180" s="41">
        <v>0</v>
      </c>
      <c r="P180" s="41">
        <f t="shared" ref="P180:P198" si="17">SUM(M180:O180)</f>
        <v>0</v>
      </c>
    </row>
    <row r="181" spans="1:16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184">
        <v>0</v>
      </c>
      <c r="N181" s="41">
        <v>0</v>
      </c>
      <c r="O181" s="41">
        <v>0</v>
      </c>
      <c r="P181" s="41">
        <f t="shared" si="17"/>
        <v>0</v>
      </c>
    </row>
    <row r="182" spans="1:16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184">
        <v>0</v>
      </c>
      <c r="N182" s="33">
        <v>0</v>
      </c>
      <c r="O182" s="33">
        <v>0</v>
      </c>
      <c r="P182" s="41">
        <f t="shared" si="17"/>
        <v>0</v>
      </c>
    </row>
    <row r="183" spans="1:16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184">
        <v>0</v>
      </c>
      <c r="N183" s="33">
        <v>0</v>
      </c>
      <c r="O183" s="33">
        <v>0</v>
      </c>
      <c r="P183" s="41">
        <f t="shared" si="17"/>
        <v>0</v>
      </c>
    </row>
    <row r="184" spans="1:16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184">
        <v>0</v>
      </c>
      <c r="N184" s="33">
        <v>0</v>
      </c>
      <c r="O184" s="33">
        <v>0</v>
      </c>
      <c r="P184" s="41">
        <f t="shared" si="17"/>
        <v>0</v>
      </c>
    </row>
    <row r="185" spans="1:16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184">
        <v>0</v>
      </c>
      <c r="N185" s="33">
        <v>0</v>
      </c>
      <c r="O185" s="33">
        <v>0</v>
      </c>
      <c r="P185" s="41">
        <f t="shared" si="17"/>
        <v>0</v>
      </c>
    </row>
    <row r="186" spans="1:16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184">
        <v>0</v>
      </c>
      <c r="N186" s="33">
        <v>0</v>
      </c>
      <c r="O186" s="33">
        <v>0</v>
      </c>
      <c r="P186" s="41">
        <f t="shared" si="17"/>
        <v>0</v>
      </c>
    </row>
    <row r="187" spans="1:16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184">
        <v>0</v>
      </c>
      <c r="N187" s="33">
        <v>0</v>
      </c>
      <c r="O187" s="33">
        <v>0</v>
      </c>
      <c r="P187" s="41">
        <f t="shared" si="17"/>
        <v>0</v>
      </c>
    </row>
    <row r="188" spans="1:16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184">
        <v>0</v>
      </c>
      <c r="N188" s="33">
        <v>0</v>
      </c>
      <c r="O188" s="33">
        <v>0</v>
      </c>
      <c r="P188" s="41">
        <f t="shared" si="17"/>
        <v>0</v>
      </c>
    </row>
    <row r="189" spans="1:16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184">
        <v>0</v>
      </c>
      <c r="N189" s="33">
        <v>0</v>
      </c>
      <c r="O189" s="33">
        <v>0</v>
      </c>
      <c r="P189" s="41">
        <f t="shared" si="17"/>
        <v>0</v>
      </c>
    </row>
    <row r="190" spans="1:16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184">
        <v>0</v>
      </c>
      <c r="N190" s="41">
        <v>0</v>
      </c>
      <c r="O190" s="41">
        <v>0</v>
      </c>
      <c r="P190" s="41">
        <f t="shared" si="17"/>
        <v>0</v>
      </c>
    </row>
    <row r="191" spans="1:16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84">
        <v>0</v>
      </c>
      <c r="N191" s="135">
        <v>0</v>
      </c>
      <c r="O191" s="135">
        <v>0</v>
      </c>
      <c r="P191" s="41">
        <f t="shared" si="17"/>
        <v>0</v>
      </c>
    </row>
    <row r="192" spans="1:16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184">
        <v>0</v>
      </c>
      <c r="N192" s="33">
        <v>0</v>
      </c>
      <c r="O192" s="33">
        <v>0</v>
      </c>
      <c r="P192" s="41">
        <f t="shared" si="17"/>
        <v>0</v>
      </c>
    </row>
    <row r="193" spans="1:16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184">
        <v>0</v>
      </c>
      <c r="N193" s="33">
        <v>0</v>
      </c>
      <c r="O193" s="33">
        <v>0</v>
      </c>
      <c r="P193" s="41">
        <f t="shared" si="17"/>
        <v>0</v>
      </c>
    </row>
    <row r="194" spans="1:16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184">
        <v>0</v>
      </c>
      <c r="N194" s="53">
        <v>88</v>
      </c>
      <c r="O194" s="53">
        <v>0</v>
      </c>
      <c r="P194" s="41">
        <f t="shared" si="17"/>
        <v>88</v>
      </c>
    </row>
    <row r="195" spans="1:16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184">
        <v>0</v>
      </c>
      <c r="N195" s="53">
        <v>46</v>
      </c>
      <c r="O195" s="53">
        <v>0</v>
      </c>
      <c r="P195" s="41">
        <f t="shared" si="17"/>
        <v>46</v>
      </c>
    </row>
    <row r="196" spans="1:16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184">
        <v>0</v>
      </c>
      <c r="N196" s="41">
        <v>148</v>
      </c>
      <c r="O196" s="41">
        <v>22</v>
      </c>
      <c r="P196" s="41">
        <f t="shared" si="17"/>
        <v>170</v>
      </c>
    </row>
    <row r="197" spans="1:16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184">
        <v>0</v>
      </c>
      <c r="N197" s="53">
        <v>0</v>
      </c>
      <c r="O197" s="53">
        <v>0</v>
      </c>
      <c r="P197" s="41">
        <f t="shared" si="17"/>
        <v>0</v>
      </c>
    </row>
    <row r="198" spans="1:16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184">
        <v>40</v>
      </c>
      <c r="N198" s="41">
        <v>60</v>
      </c>
      <c r="O198" s="41">
        <v>0</v>
      </c>
      <c r="P198" s="41">
        <f t="shared" si="17"/>
        <v>100</v>
      </c>
    </row>
    <row r="199" spans="1:16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6" ht="16.5" thickBot="1" x14ac:dyDescent="0.3">
      <c r="A200" s="151" t="s">
        <v>200</v>
      </c>
      <c r="B200" s="152"/>
      <c r="C200" s="153"/>
      <c r="D200" s="154"/>
      <c r="E200" s="155">
        <f t="shared" ref="E200:K200" si="18">E177+E140+E125+E100+E91+E68+E42+E31+E8</f>
        <v>537614.00565046608</v>
      </c>
      <c r="F200" s="155">
        <f t="shared" si="18"/>
        <v>55858.138607500005</v>
      </c>
      <c r="G200" s="155">
        <f t="shared" si="18"/>
        <v>62907</v>
      </c>
      <c r="H200" s="155">
        <f t="shared" si="18"/>
        <v>37430</v>
      </c>
      <c r="I200" s="155">
        <f t="shared" si="18"/>
        <v>42858</v>
      </c>
      <c r="J200" s="155">
        <f t="shared" si="18"/>
        <v>38279</v>
      </c>
      <c r="K200" s="155">
        <f t="shared" si="18"/>
        <v>31838</v>
      </c>
      <c r="L200" s="155">
        <f>L177+L140+L125+L100+L91+L68+L42+L31+L8</f>
        <v>33264</v>
      </c>
      <c r="M200" s="189">
        <f>M177+M140+M125+M100+M91+M68+M42+M31+M8</f>
        <v>767</v>
      </c>
      <c r="N200" s="155">
        <f>N177+N140+N125+N100+N91+N68+N42+N31+N8</f>
        <v>1390</v>
      </c>
      <c r="O200" s="155">
        <f>O177+O140+O125+O100+O91+O68+O42+O31+O8</f>
        <v>1482</v>
      </c>
      <c r="P200" s="155">
        <f>P177+P140+P125+P100+P91+P68+P42+P31+P8</f>
        <v>3639</v>
      </c>
    </row>
    <row r="201" spans="1:16" x14ac:dyDescent="0.25">
      <c r="C201" s="1"/>
      <c r="D201" s="1"/>
      <c r="E201" s="1"/>
      <c r="F201" s="2"/>
      <c r="G201" s="2"/>
      <c r="H201" s="3"/>
      <c r="K201" s="24"/>
    </row>
    <row r="202" spans="1:16" x14ac:dyDescent="0.25">
      <c r="C202" s="1"/>
      <c r="D202" s="1"/>
      <c r="E202" s="1"/>
      <c r="F202" s="2"/>
      <c r="G202" s="2"/>
      <c r="H202" s="3"/>
      <c r="K202" s="24"/>
      <c r="N202" s="180"/>
      <c r="O202" s="180"/>
      <c r="P202" s="180"/>
    </row>
    <row r="203" spans="1:16" x14ac:dyDescent="0.25">
      <c r="C203" s="1"/>
      <c r="D203" s="1"/>
      <c r="E203" s="1"/>
      <c r="F203" s="2"/>
      <c r="G203" s="2"/>
      <c r="H203" s="3"/>
      <c r="K203" s="24"/>
    </row>
    <row r="204" spans="1:16" x14ac:dyDescent="0.25">
      <c r="C204" s="1"/>
      <c r="D204" s="1"/>
      <c r="E204" s="1"/>
      <c r="F204" s="2"/>
      <c r="G204" s="2"/>
      <c r="H204" s="3"/>
      <c r="K204" s="24"/>
    </row>
    <row r="205" spans="1:16" x14ac:dyDescent="0.25">
      <c r="C205" s="1"/>
      <c r="D205" s="1"/>
      <c r="E205" s="1"/>
      <c r="F205" s="2"/>
      <c r="G205" s="2"/>
      <c r="H205" s="3"/>
      <c r="K205" s="24"/>
    </row>
    <row r="206" spans="1:16" x14ac:dyDescent="0.25">
      <c r="C206" s="1"/>
      <c r="D206" s="1"/>
      <c r="E206" s="1"/>
      <c r="F206" s="2"/>
      <c r="G206" s="2"/>
      <c r="H206" s="3"/>
      <c r="K206" s="24"/>
      <c r="O206" s="24"/>
    </row>
    <row r="207" spans="1:16" x14ac:dyDescent="0.25">
      <c r="C207" s="1"/>
      <c r="D207" s="1"/>
      <c r="E207" s="1"/>
      <c r="F207" s="2"/>
      <c r="G207" s="2"/>
      <c r="H207" s="3"/>
      <c r="K207" s="24"/>
    </row>
    <row r="208" spans="1:16" x14ac:dyDescent="0.25">
      <c r="C208" s="1"/>
      <c r="D208" s="1"/>
      <c r="E208" s="1"/>
      <c r="F208" s="2"/>
      <c r="G208" s="2"/>
      <c r="H208" s="3"/>
      <c r="K208" s="24"/>
    </row>
    <row r="209" spans="3:11" x14ac:dyDescent="0.25">
      <c r="C209" s="1"/>
      <c r="D209" s="1"/>
      <c r="E209" s="1"/>
      <c r="F209" s="2"/>
      <c r="G209" s="2"/>
      <c r="H209" s="3"/>
      <c r="K209" s="24"/>
    </row>
    <row r="210" spans="3:11" x14ac:dyDescent="0.25">
      <c r="C210" s="1"/>
      <c r="D210" s="1"/>
      <c r="E210" s="1"/>
      <c r="F210" s="2"/>
      <c r="G210" s="2"/>
      <c r="H210" s="3"/>
      <c r="K210" s="24"/>
    </row>
    <row r="211" spans="3:11" x14ac:dyDescent="0.25">
      <c r="C211" s="1"/>
      <c r="D211" s="1"/>
      <c r="E211" s="1"/>
      <c r="F211" s="2"/>
      <c r="G211" s="2"/>
      <c r="H211" s="3"/>
      <c r="K211" s="24"/>
    </row>
    <row r="212" spans="3:11" x14ac:dyDescent="0.25">
      <c r="C212" s="1"/>
      <c r="D212" s="1"/>
      <c r="E212" s="1"/>
      <c r="F212" s="2"/>
      <c r="G212" s="2"/>
      <c r="H212" s="3"/>
      <c r="K212" s="24"/>
    </row>
    <row r="213" spans="3:11" x14ac:dyDescent="0.25">
      <c r="C213" s="1"/>
      <c r="D213" s="1"/>
      <c r="E213" s="1"/>
      <c r="F213" s="2"/>
      <c r="G213" s="2"/>
      <c r="H213" s="3"/>
      <c r="K213" s="24"/>
    </row>
    <row r="214" spans="3:11" x14ac:dyDescent="0.25">
      <c r="C214" s="1"/>
      <c r="D214" s="1"/>
      <c r="E214" s="1"/>
      <c r="F214" s="2"/>
      <c r="G214" s="2"/>
      <c r="H214" s="3"/>
      <c r="K214" s="24"/>
    </row>
    <row r="215" spans="3:11" x14ac:dyDescent="0.25">
      <c r="C215" s="1"/>
      <c r="D215" s="1"/>
      <c r="E215" s="1"/>
      <c r="F215" s="2"/>
      <c r="G215" s="2"/>
      <c r="H215" s="3"/>
      <c r="K215" s="24"/>
    </row>
    <row r="216" spans="3:11" x14ac:dyDescent="0.25">
      <c r="C216" s="1"/>
      <c r="D216" s="1"/>
      <c r="E216" s="1"/>
      <c r="F216" s="2"/>
      <c r="G216" s="2"/>
      <c r="H216" s="3"/>
      <c r="K216" s="24"/>
    </row>
    <row r="217" spans="3:11" x14ac:dyDescent="0.25">
      <c r="C217" s="1"/>
      <c r="D217" s="1"/>
      <c r="E217" s="1"/>
      <c r="F217" s="2"/>
      <c r="G217" s="2"/>
      <c r="H217" s="3"/>
      <c r="K217" s="24"/>
    </row>
    <row r="218" spans="3:11" x14ac:dyDescent="0.25">
      <c r="C218" s="1"/>
      <c r="D218" s="1"/>
      <c r="E218" s="1"/>
      <c r="F218" s="2"/>
      <c r="G218" s="2"/>
      <c r="H218" s="3"/>
      <c r="K218" s="24"/>
    </row>
    <row r="219" spans="3:11" x14ac:dyDescent="0.25">
      <c r="C219" s="1"/>
      <c r="D219" s="1"/>
      <c r="E219" s="1"/>
      <c r="F219" s="2"/>
      <c r="G219" s="2"/>
      <c r="H219" s="3"/>
      <c r="K219" s="24"/>
    </row>
    <row r="220" spans="3:11" x14ac:dyDescent="0.25">
      <c r="C220" s="1"/>
      <c r="D220" s="1"/>
      <c r="E220" s="1"/>
      <c r="F220" s="2"/>
      <c r="G220" s="2"/>
      <c r="H220" s="3"/>
      <c r="K220" s="24"/>
    </row>
    <row r="221" spans="3:11" x14ac:dyDescent="0.25">
      <c r="C221" s="1"/>
      <c r="D221" s="1"/>
      <c r="E221" s="1"/>
      <c r="F221" s="2"/>
      <c r="G221" s="2"/>
      <c r="H221" s="3"/>
      <c r="K221" s="24"/>
    </row>
    <row r="222" spans="3:11" x14ac:dyDescent="0.25">
      <c r="C222" s="1"/>
      <c r="D222" s="1"/>
      <c r="F222" s="2"/>
      <c r="G222" s="2"/>
      <c r="H222" s="3"/>
      <c r="K222" s="24"/>
    </row>
    <row r="223" spans="3:11" x14ac:dyDescent="0.25">
      <c r="C223" s="1"/>
      <c r="D223" s="1"/>
      <c r="F223" s="2"/>
      <c r="G223" s="2"/>
      <c r="H223" s="3"/>
      <c r="K223" s="24"/>
    </row>
    <row r="224" spans="3:11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3" x14ac:dyDescent="0.25">
      <c r="C257" s="1"/>
      <c r="D257" s="1"/>
      <c r="G257" s="1"/>
      <c r="H257" s="1"/>
      <c r="I257" s="1"/>
      <c r="J257" s="1"/>
    </row>
    <row r="258" spans="3:13" x14ac:dyDescent="0.25">
      <c r="C258" s="1"/>
      <c r="D258" s="1"/>
      <c r="G258" s="1"/>
      <c r="H258" s="1"/>
      <c r="I258" s="1"/>
      <c r="J258" s="1"/>
    </row>
    <row r="259" spans="3:13" x14ac:dyDescent="0.25">
      <c r="C259" s="1"/>
      <c r="D259" s="1"/>
      <c r="G259" s="1"/>
      <c r="H259" s="1"/>
      <c r="I259" s="1"/>
      <c r="J259" s="1"/>
    </row>
    <row r="260" spans="3:13" x14ac:dyDescent="0.25">
      <c r="C260" s="1"/>
      <c r="D260" s="1"/>
      <c r="G260" s="1"/>
      <c r="H260" s="1"/>
      <c r="I260" s="1"/>
      <c r="J260" s="1"/>
    </row>
    <row r="261" spans="3:13" x14ac:dyDescent="0.25">
      <c r="C261" s="1"/>
      <c r="D261" s="1"/>
      <c r="G261" s="1"/>
      <c r="H261" s="1"/>
      <c r="I261" s="1"/>
      <c r="J261" s="1"/>
    </row>
    <row r="262" spans="3:13" x14ac:dyDescent="0.25">
      <c r="C262" s="1"/>
      <c r="D262" s="1"/>
      <c r="G262" s="1"/>
      <c r="H262" s="1"/>
      <c r="I262" s="1"/>
      <c r="J262" s="1"/>
    </row>
    <row r="263" spans="3:13" x14ac:dyDescent="0.25">
      <c r="C263" s="1"/>
      <c r="D263" s="1"/>
      <c r="G263" s="1"/>
      <c r="H263" s="1"/>
      <c r="I263" s="1"/>
      <c r="J263" s="1"/>
    </row>
    <row r="264" spans="3:13" s="6" customFormat="1" x14ac:dyDescent="0.25">
      <c r="C264" s="1"/>
      <c r="D264" s="1"/>
      <c r="E264" s="2"/>
      <c r="F264" s="4"/>
      <c r="G264" s="1"/>
      <c r="M264" s="190"/>
    </row>
    <row r="265" spans="3:13" s="6" customFormat="1" x14ac:dyDescent="0.25">
      <c r="C265" s="1"/>
      <c r="D265" s="1"/>
      <c r="E265" s="2"/>
      <c r="F265" s="4"/>
      <c r="G265" s="1"/>
      <c r="M265" s="190"/>
    </row>
    <row r="266" spans="3:13" s="6" customFormat="1" x14ac:dyDescent="0.25">
      <c r="C266" s="1"/>
      <c r="D266" s="1"/>
      <c r="E266" s="2"/>
      <c r="F266" s="4"/>
      <c r="G266" s="1"/>
      <c r="M266" s="190"/>
    </row>
    <row r="267" spans="3:13" s="6" customFormat="1" x14ac:dyDescent="0.25">
      <c r="C267" s="1"/>
      <c r="D267" s="1"/>
      <c r="E267" s="2"/>
      <c r="F267" s="4"/>
      <c r="G267" s="1"/>
      <c r="M267" s="190"/>
    </row>
    <row r="268" spans="3:13" s="6" customFormat="1" x14ac:dyDescent="0.25">
      <c r="C268" s="1"/>
      <c r="D268" s="1"/>
      <c r="E268" s="2"/>
      <c r="F268" s="4"/>
      <c r="G268" s="1"/>
      <c r="M268" s="190"/>
    </row>
    <row r="269" spans="3:13" s="6" customFormat="1" x14ac:dyDescent="0.25">
      <c r="C269" s="1"/>
      <c r="D269" s="1"/>
      <c r="E269" s="2"/>
      <c r="F269" s="4"/>
      <c r="G269" s="1"/>
      <c r="M269" s="190"/>
    </row>
    <row r="270" spans="3:13" s="6" customFormat="1" x14ac:dyDescent="0.25">
      <c r="C270" s="1"/>
      <c r="D270" s="1"/>
      <c r="E270" s="2"/>
      <c r="F270" s="4"/>
      <c r="G270" s="1"/>
      <c r="M270" s="190"/>
    </row>
    <row r="271" spans="3:13" s="6" customFormat="1" x14ac:dyDescent="0.25">
      <c r="C271" s="1"/>
      <c r="D271" s="1"/>
      <c r="E271" s="2"/>
      <c r="F271" s="4"/>
      <c r="G271" s="1"/>
      <c r="M271" s="190"/>
    </row>
    <row r="272" spans="3:13" s="6" customFormat="1" x14ac:dyDescent="0.25">
      <c r="C272" s="1"/>
      <c r="D272" s="1"/>
      <c r="E272" s="2"/>
      <c r="F272" s="4"/>
      <c r="G272" s="1"/>
      <c r="M272" s="190"/>
    </row>
    <row r="273" spans="3:13" s="6" customFormat="1" x14ac:dyDescent="0.25">
      <c r="C273" s="1"/>
      <c r="D273" s="1"/>
      <c r="E273" s="2"/>
      <c r="F273" s="4"/>
      <c r="G273" s="1"/>
      <c r="M273" s="190"/>
    </row>
    <row r="274" spans="3:13" s="6" customFormat="1" x14ac:dyDescent="0.25">
      <c r="C274" s="1"/>
      <c r="D274" s="1"/>
      <c r="E274" s="2"/>
      <c r="F274" s="4"/>
      <c r="G274" s="1"/>
      <c r="M274" s="190"/>
    </row>
    <row r="275" spans="3:13" s="6" customFormat="1" x14ac:dyDescent="0.25">
      <c r="C275" s="1"/>
      <c r="D275" s="1"/>
      <c r="E275" s="2"/>
      <c r="F275" s="4"/>
      <c r="G275" s="1"/>
      <c r="M275" s="190"/>
    </row>
    <row r="276" spans="3:13" s="6" customFormat="1" x14ac:dyDescent="0.25">
      <c r="C276" s="1"/>
      <c r="D276" s="1"/>
      <c r="E276" s="2"/>
      <c r="F276" s="4"/>
      <c r="G276" s="1"/>
      <c r="M276" s="190"/>
    </row>
    <row r="277" spans="3:13" s="6" customFormat="1" x14ac:dyDescent="0.25">
      <c r="C277" s="1"/>
      <c r="D277" s="1"/>
      <c r="E277" s="2"/>
      <c r="F277" s="4"/>
      <c r="G277" s="1"/>
      <c r="M277" s="190"/>
    </row>
    <row r="278" spans="3:13" s="6" customFormat="1" x14ac:dyDescent="0.25">
      <c r="C278" s="1"/>
      <c r="D278" s="1"/>
      <c r="E278" s="2"/>
      <c r="F278" s="4"/>
      <c r="G278" s="1"/>
      <c r="M278" s="190"/>
    </row>
    <row r="279" spans="3:13" s="6" customFormat="1" x14ac:dyDescent="0.25">
      <c r="C279" s="1"/>
      <c r="D279" s="1"/>
      <c r="E279" s="2"/>
      <c r="F279" s="4"/>
      <c r="G279" s="1"/>
      <c r="M279" s="190"/>
    </row>
    <row r="280" spans="3:13" s="6" customFormat="1" x14ac:dyDescent="0.25">
      <c r="C280" s="1"/>
      <c r="D280" s="1"/>
      <c r="E280" s="2"/>
      <c r="F280" s="4"/>
      <c r="G280" s="1"/>
      <c r="M280" s="190"/>
    </row>
    <row r="281" spans="3:13" s="6" customFormat="1" x14ac:dyDescent="0.25">
      <c r="C281" s="1"/>
      <c r="D281" s="1"/>
      <c r="E281" s="2"/>
      <c r="F281" s="4"/>
      <c r="G281" s="1"/>
      <c r="M281" s="190"/>
    </row>
    <row r="282" spans="3:13" s="6" customFormat="1" x14ac:dyDescent="0.25">
      <c r="C282" s="1"/>
      <c r="D282" s="1"/>
      <c r="E282" s="2"/>
      <c r="F282" s="4"/>
      <c r="G282" s="1"/>
      <c r="M282" s="190"/>
    </row>
    <row r="283" spans="3:13" s="6" customFormat="1" x14ac:dyDescent="0.25">
      <c r="C283" s="1"/>
      <c r="D283" s="1"/>
      <c r="E283" s="2"/>
      <c r="F283" s="4"/>
      <c r="G283" s="1"/>
      <c r="M283" s="190"/>
    </row>
    <row r="284" spans="3:13" s="6" customFormat="1" x14ac:dyDescent="0.25">
      <c r="C284" s="1"/>
      <c r="D284" s="1"/>
      <c r="E284" s="2"/>
      <c r="F284" s="4"/>
      <c r="G284" s="1"/>
      <c r="M284" s="190"/>
    </row>
    <row r="285" spans="3:13" s="6" customFormat="1" x14ac:dyDescent="0.25">
      <c r="C285" s="1"/>
      <c r="D285" s="1"/>
      <c r="E285" s="2"/>
      <c r="F285" s="4"/>
      <c r="G285" s="1"/>
      <c r="M285" s="190"/>
    </row>
    <row r="286" spans="3:13" s="6" customFormat="1" x14ac:dyDescent="0.25">
      <c r="C286" s="1"/>
      <c r="D286" s="1"/>
      <c r="E286" s="2"/>
      <c r="F286" s="4"/>
      <c r="G286" s="1"/>
      <c r="M286" s="190"/>
    </row>
    <row r="287" spans="3:13" s="6" customFormat="1" x14ac:dyDescent="0.25">
      <c r="C287" s="1"/>
      <c r="D287" s="1"/>
      <c r="E287" s="2"/>
      <c r="F287" s="4"/>
      <c r="G287" s="1"/>
      <c r="M287" s="190"/>
    </row>
    <row r="288" spans="3:13" s="6" customFormat="1" x14ac:dyDescent="0.25">
      <c r="C288" s="1"/>
      <c r="D288" s="1"/>
      <c r="E288" s="2"/>
      <c r="F288" s="4"/>
      <c r="G288" s="1"/>
      <c r="M288" s="190"/>
    </row>
    <row r="289" spans="3:13" s="6" customFormat="1" x14ac:dyDescent="0.25">
      <c r="C289" s="1"/>
      <c r="D289" s="1"/>
      <c r="E289" s="2"/>
      <c r="F289" s="4"/>
      <c r="G289" s="1"/>
      <c r="M289" s="190"/>
    </row>
    <row r="290" spans="3:13" s="6" customFormat="1" x14ac:dyDescent="0.25">
      <c r="C290" s="1"/>
      <c r="D290" s="1"/>
      <c r="E290" s="2"/>
      <c r="F290" s="4"/>
      <c r="G290" s="1"/>
      <c r="M290" s="190"/>
    </row>
    <row r="291" spans="3:13" s="6" customFormat="1" x14ac:dyDescent="0.25">
      <c r="C291" s="1"/>
      <c r="D291" s="1"/>
      <c r="E291" s="2"/>
      <c r="F291" s="4"/>
      <c r="G291" s="1"/>
      <c r="M291" s="190"/>
    </row>
    <row r="292" spans="3:13" s="6" customFormat="1" x14ac:dyDescent="0.25">
      <c r="C292" s="1"/>
      <c r="D292" s="1"/>
      <c r="E292" s="2"/>
      <c r="F292" s="4"/>
      <c r="G292" s="1"/>
      <c r="M292" s="190"/>
    </row>
    <row r="293" spans="3:13" s="6" customFormat="1" x14ac:dyDescent="0.25">
      <c r="C293" s="1"/>
      <c r="D293" s="1"/>
      <c r="E293" s="2"/>
      <c r="F293" s="4"/>
      <c r="G293" s="1"/>
      <c r="M293" s="190"/>
    </row>
    <row r="294" spans="3:13" s="6" customFormat="1" x14ac:dyDescent="0.25">
      <c r="C294" s="1"/>
      <c r="D294" s="1"/>
      <c r="E294" s="2"/>
      <c r="F294" s="4"/>
      <c r="G294" s="1"/>
      <c r="M294" s="190"/>
    </row>
    <row r="295" spans="3:13" s="6" customFormat="1" x14ac:dyDescent="0.25">
      <c r="C295" s="1"/>
      <c r="D295" s="1"/>
      <c r="E295" s="2"/>
      <c r="F295" s="4"/>
      <c r="G295" s="1"/>
      <c r="M295" s="190"/>
    </row>
    <row r="296" spans="3:13" s="6" customFormat="1" x14ac:dyDescent="0.25">
      <c r="C296" s="1"/>
      <c r="D296" s="1"/>
      <c r="E296" s="2"/>
      <c r="F296" s="4"/>
      <c r="G296" s="1"/>
      <c r="M296" s="190"/>
    </row>
    <row r="297" spans="3:13" s="6" customFormat="1" x14ac:dyDescent="0.25">
      <c r="C297" s="1"/>
      <c r="D297" s="1"/>
      <c r="E297" s="2"/>
      <c r="F297" s="4"/>
      <c r="G297" s="1"/>
      <c r="M297" s="190"/>
    </row>
    <row r="298" spans="3:13" s="6" customFormat="1" x14ac:dyDescent="0.25">
      <c r="C298" s="1"/>
      <c r="D298" s="1"/>
      <c r="E298" s="2"/>
      <c r="F298" s="4"/>
      <c r="G298" s="1"/>
      <c r="M298" s="190"/>
    </row>
    <row r="299" spans="3:13" s="6" customFormat="1" x14ac:dyDescent="0.25">
      <c r="C299" s="1"/>
      <c r="D299" s="1"/>
      <c r="E299" s="2"/>
      <c r="F299" s="4"/>
      <c r="G299" s="1"/>
      <c r="M299" s="190"/>
    </row>
    <row r="300" spans="3:13" s="6" customFormat="1" x14ac:dyDescent="0.25">
      <c r="C300" s="1"/>
      <c r="D300" s="1"/>
      <c r="E300" s="2"/>
      <c r="F300" s="4"/>
      <c r="G300" s="1"/>
      <c r="M300" s="190"/>
    </row>
    <row r="301" spans="3:13" s="6" customFormat="1" x14ac:dyDescent="0.25">
      <c r="C301" s="1"/>
      <c r="D301" s="1"/>
      <c r="E301" s="2"/>
      <c r="F301" s="4"/>
      <c r="G301" s="1"/>
      <c r="M301" s="190"/>
    </row>
    <row r="302" spans="3:13" s="6" customFormat="1" x14ac:dyDescent="0.25">
      <c r="C302" s="1"/>
      <c r="D302" s="1"/>
      <c r="E302" s="2"/>
      <c r="F302" s="4"/>
      <c r="G302" s="1"/>
      <c r="M302" s="190"/>
    </row>
    <row r="303" spans="3:13" s="6" customFormat="1" x14ac:dyDescent="0.25">
      <c r="C303" s="1"/>
      <c r="D303" s="1"/>
      <c r="E303" s="2"/>
      <c r="F303" s="4"/>
      <c r="G303" s="1"/>
      <c r="M303" s="190"/>
    </row>
    <row r="304" spans="3:13" s="6" customFormat="1" x14ac:dyDescent="0.25">
      <c r="C304" s="1"/>
      <c r="D304" s="1"/>
      <c r="E304" s="2"/>
      <c r="F304" s="4"/>
      <c r="G304" s="1"/>
      <c r="M304" s="190"/>
    </row>
    <row r="305" spans="3:13" s="6" customFormat="1" x14ac:dyDescent="0.25">
      <c r="C305" s="1"/>
      <c r="D305" s="1"/>
      <c r="E305" s="2"/>
      <c r="F305" s="4"/>
      <c r="G305" s="1"/>
      <c r="M305" s="190"/>
    </row>
    <row r="306" spans="3:13" s="6" customFormat="1" x14ac:dyDescent="0.25">
      <c r="C306" s="1"/>
      <c r="D306" s="1"/>
      <c r="E306" s="2"/>
      <c r="F306" s="4"/>
      <c r="G306" s="1"/>
      <c r="M306" s="190"/>
    </row>
    <row r="307" spans="3:13" s="6" customFormat="1" x14ac:dyDescent="0.25">
      <c r="C307" s="1"/>
      <c r="D307" s="1"/>
      <c r="E307" s="2"/>
      <c r="F307" s="4"/>
      <c r="G307" s="1"/>
      <c r="M307" s="190"/>
    </row>
    <row r="308" spans="3:13" s="6" customFormat="1" x14ac:dyDescent="0.25">
      <c r="C308" s="1"/>
      <c r="D308" s="1"/>
      <c r="E308" s="2"/>
      <c r="F308" s="4"/>
      <c r="G308" s="1"/>
      <c r="M308" s="190"/>
    </row>
    <row r="309" spans="3:13" s="6" customFormat="1" x14ac:dyDescent="0.25">
      <c r="C309" s="1"/>
      <c r="D309" s="1"/>
      <c r="E309" s="2"/>
      <c r="F309" s="4"/>
      <c r="G309" s="1"/>
      <c r="M309" s="190"/>
    </row>
    <row r="310" spans="3:13" s="6" customFormat="1" x14ac:dyDescent="0.25">
      <c r="C310" s="1"/>
      <c r="D310" s="1"/>
      <c r="E310" s="2"/>
      <c r="F310" s="4"/>
      <c r="G310" s="1"/>
      <c r="M310" s="190"/>
    </row>
    <row r="311" spans="3:13" s="6" customFormat="1" x14ac:dyDescent="0.25">
      <c r="C311" s="1"/>
      <c r="D311" s="1"/>
      <c r="E311" s="2"/>
      <c r="F311" s="4"/>
      <c r="G311" s="1"/>
      <c r="M311" s="190"/>
    </row>
    <row r="312" spans="3:13" s="6" customFormat="1" x14ac:dyDescent="0.25">
      <c r="C312" s="1"/>
      <c r="D312" s="1"/>
      <c r="E312" s="2"/>
      <c r="F312" s="4"/>
      <c r="G312" s="1"/>
      <c r="M312" s="190"/>
    </row>
    <row r="313" spans="3:13" s="6" customFormat="1" x14ac:dyDescent="0.25">
      <c r="C313" s="1"/>
      <c r="D313" s="1"/>
      <c r="E313" s="2"/>
      <c r="F313" s="4"/>
      <c r="G313" s="1"/>
      <c r="M313" s="190"/>
    </row>
    <row r="314" spans="3:13" s="6" customFormat="1" x14ac:dyDescent="0.25">
      <c r="C314" s="1"/>
      <c r="D314" s="1"/>
      <c r="E314" s="2"/>
      <c r="F314" s="4"/>
      <c r="G314" s="1"/>
      <c r="M314" s="190"/>
    </row>
    <row r="315" spans="3:13" s="6" customFormat="1" x14ac:dyDescent="0.25">
      <c r="C315" s="1"/>
      <c r="D315" s="1"/>
      <c r="E315" s="2"/>
      <c r="F315" s="4"/>
      <c r="G315" s="1"/>
      <c r="M315" s="190"/>
    </row>
    <row r="316" spans="3:13" s="6" customFormat="1" x14ac:dyDescent="0.25">
      <c r="C316" s="1"/>
      <c r="D316" s="1"/>
      <c r="E316" s="2"/>
      <c r="F316" s="4"/>
      <c r="G316" s="1"/>
      <c r="M316" s="190"/>
    </row>
    <row r="317" spans="3:13" s="6" customFormat="1" x14ac:dyDescent="0.25">
      <c r="C317" s="1"/>
      <c r="D317" s="1"/>
      <c r="E317" s="2"/>
      <c r="F317" s="4"/>
      <c r="G317" s="1"/>
      <c r="M317" s="190"/>
    </row>
    <row r="318" spans="3:13" s="6" customFormat="1" x14ac:dyDescent="0.25">
      <c r="C318" s="1"/>
      <c r="D318" s="1"/>
      <c r="E318" s="2"/>
      <c r="F318" s="4"/>
      <c r="G318" s="1"/>
      <c r="M318" s="190"/>
    </row>
    <row r="319" spans="3:13" s="6" customFormat="1" x14ac:dyDescent="0.25">
      <c r="C319" s="1"/>
      <c r="D319" s="1"/>
      <c r="E319" s="2"/>
      <c r="F319" s="4"/>
      <c r="G319" s="1"/>
      <c r="M319" s="190"/>
    </row>
    <row r="320" spans="3:13" s="6" customFormat="1" x14ac:dyDescent="0.25">
      <c r="C320" s="1"/>
      <c r="D320" s="1"/>
      <c r="E320" s="2"/>
      <c r="F320" s="4"/>
      <c r="G320" s="1"/>
      <c r="M320" s="190"/>
    </row>
    <row r="321" spans="3:13" s="6" customFormat="1" x14ac:dyDescent="0.25">
      <c r="C321" s="1"/>
      <c r="D321" s="1"/>
      <c r="E321" s="2"/>
      <c r="F321" s="4"/>
      <c r="G321" s="1"/>
      <c r="M321" s="190"/>
    </row>
    <row r="322" spans="3:13" s="6" customFormat="1" x14ac:dyDescent="0.25">
      <c r="C322" s="1"/>
      <c r="D322" s="1"/>
      <c r="E322" s="2"/>
      <c r="F322" s="4"/>
      <c r="G322" s="1"/>
      <c r="M322" s="190"/>
    </row>
    <row r="323" spans="3:13" s="6" customFormat="1" x14ac:dyDescent="0.25">
      <c r="C323" s="1"/>
      <c r="D323" s="1"/>
      <c r="E323" s="2"/>
      <c r="F323" s="4"/>
      <c r="G323" s="1"/>
      <c r="M323" s="190"/>
    </row>
    <row r="324" spans="3:13" s="6" customFormat="1" x14ac:dyDescent="0.25">
      <c r="C324" s="1"/>
      <c r="D324" s="1"/>
      <c r="E324" s="2"/>
      <c r="F324" s="4"/>
      <c r="G324" s="1"/>
      <c r="M324" s="190"/>
    </row>
    <row r="325" spans="3:13" s="6" customFormat="1" x14ac:dyDescent="0.25">
      <c r="C325" s="1"/>
      <c r="D325" s="1"/>
      <c r="E325" s="2"/>
      <c r="F325" s="4"/>
      <c r="G325" s="1"/>
      <c r="M325" s="190"/>
    </row>
    <row r="326" spans="3:13" s="6" customFormat="1" x14ac:dyDescent="0.25">
      <c r="C326" s="1"/>
      <c r="D326" s="1"/>
      <c r="E326" s="2"/>
      <c r="F326" s="4"/>
      <c r="G326" s="1"/>
      <c r="M326" s="190"/>
    </row>
    <row r="327" spans="3:13" s="6" customFormat="1" x14ac:dyDescent="0.25">
      <c r="C327" s="1"/>
      <c r="D327" s="1"/>
      <c r="E327" s="2"/>
      <c r="F327" s="4"/>
      <c r="G327" s="1"/>
      <c r="M327" s="190"/>
    </row>
    <row r="328" spans="3:13" s="6" customFormat="1" x14ac:dyDescent="0.25">
      <c r="C328" s="1"/>
      <c r="D328" s="1"/>
      <c r="E328" s="2"/>
      <c r="F328" s="4"/>
      <c r="G328" s="1"/>
      <c r="M328" s="190"/>
    </row>
    <row r="329" spans="3:13" s="6" customFormat="1" x14ac:dyDescent="0.25">
      <c r="C329" s="1"/>
      <c r="D329" s="1"/>
      <c r="E329" s="2"/>
      <c r="F329" s="4"/>
      <c r="G329" s="1"/>
      <c r="M329" s="190"/>
    </row>
    <row r="330" spans="3:13" s="6" customFormat="1" x14ac:dyDescent="0.25">
      <c r="C330" s="1"/>
      <c r="D330" s="1"/>
      <c r="E330" s="2"/>
      <c r="F330" s="4"/>
      <c r="G330" s="1"/>
      <c r="M330" s="190"/>
    </row>
    <row r="331" spans="3:13" s="6" customFormat="1" x14ac:dyDescent="0.25">
      <c r="C331" s="1"/>
      <c r="D331" s="1"/>
      <c r="E331" s="2"/>
      <c r="F331" s="4"/>
      <c r="G331" s="1"/>
      <c r="M331" s="190"/>
    </row>
    <row r="332" spans="3:13" s="6" customFormat="1" x14ac:dyDescent="0.25">
      <c r="C332" s="1"/>
      <c r="D332" s="1"/>
      <c r="E332" s="2"/>
      <c r="F332" s="4"/>
      <c r="G332" s="1"/>
      <c r="M332" s="190"/>
    </row>
    <row r="333" spans="3:13" s="6" customFormat="1" x14ac:dyDescent="0.25">
      <c r="C333" s="1"/>
      <c r="D333" s="1"/>
      <c r="E333" s="2"/>
      <c r="F333" s="4"/>
      <c r="G333" s="1"/>
      <c r="M333" s="190"/>
    </row>
    <row r="334" spans="3:13" s="6" customFormat="1" x14ac:dyDescent="0.25">
      <c r="C334" s="1"/>
      <c r="D334" s="1"/>
      <c r="E334" s="2"/>
      <c r="F334" s="4"/>
      <c r="G334" s="1"/>
      <c r="M334" s="190"/>
    </row>
    <row r="335" spans="3:13" s="6" customFormat="1" x14ac:dyDescent="0.25">
      <c r="C335" s="1"/>
      <c r="D335" s="1"/>
      <c r="E335" s="2"/>
      <c r="F335" s="4"/>
      <c r="G335" s="1"/>
      <c r="M335" s="190"/>
    </row>
    <row r="336" spans="3:13" s="6" customFormat="1" x14ac:dyDescent="0.25">
      <c r="C336" s="1"/>
      <c r="D336" s="1"/>
      <c r="E336" s="2"/>
      <c r="F336" s="4"/>
      <c r="G336" s="1"/>
      <c r="M336" s="190"/>
    </row>
    <row r="337" spans="3:13" s="6" customFormat="1" x14ac:dyDescent="0.25">
      <c r="C337" s="1"/>
      <c r="D337" s="1"/>
      <c r="E337" s="2"/>
      <c r="F337" s="4"/>
      <c r="G337" s="1"/>
      <c r="M337" s="190"/>
    </row>
    <row r="338" spans="3:13" s="6" customFormat="1" x14ac:dyDescent="0.25">
      <c r="C338" s="1"/>
      <c r="D338" s="1"/>
      <c r="E338" s="2"/>
      <c r="F338" s="4"/>
      <c r="G338" s="1"/>
      <c r="M338" s="190"/>
    </row>
    <row r="339" spans="3:13" s="6" customFormat="1" x14ac:dyDescent="0.25">
      <c r="C339" s="1"/>
      <c r="D339" s="1"/>
      <c r="E339" s="2"/>
      <c r="F339" s="4"/>
      <c r="G339" s="1"/>
      <c r="M339" s="190"/>
    </row>
    <row r="340" spans="3:13" s="6" customFormat="1" x14ac:dyDescent="0.25">
      <c r="C340" s="1"/>
      <c r="D340" s="1"/>
      <c r="E340" s="2"/>
      <c r="F340" s="4"/>
      <c r="G340" s="1"/>
      <c r="M340" s="190"/>
    </row>
    <row r="341" spans="3:13" s="6" customFormat="1" x14ac:dyDescent="0.25">
      <c r="C341" s="1"/>
      <c r="D341" s="1"/>
      <c r="E341" s="2"/>
      <c r="F341" s="4"/>
      <c r="G341" s="1"/>
      <c r="M341" s="190"/>
    </row>
    <row r="342" spans="3:13" s="6" customFormat="1" x14ac:dyDescent="0.25">
      <c r="C342" s="1"/>
      <c r="D342" s="1"/>
      <c r="E342" s="2"/>
      <c r="F342" s="4"/>
      <c r="G342" s="1"/>
      <c r="M342" s="190"/>
    </row>
    <row r="343" spans="3:13" s="6" customFormat="1" x14ac:dyDescent="0.25">
      <c r="C343" s="1"/>
      <c r="D343" s="1"/>
      <c r="E343" s="2"/>
      <c r="F343" s="4"/>
      <c r="G343" s="1"/>
      <c r="M343" s="190"/>
    </row>
    <row r="344" spans="3:13" s="6" customFormat="1" x14ac:dyDescent="0.25">
      <c r="C344" s="1"/>
      <c r="D344" s="1"/>
      <c r="E344" s="2"/>
      <c r="F344" s="4"/>
      <c r="G344" s="1"/>
      <c r="M344" s="190"/>
    </row>
    <row r="345" spans="3:13" s="6" customFormat="1" x14ac:dyDescent="0.25">
      <c r="C345" s="1"/>
      <c r="D345" s="1"/>
      <c r="E345" s="2"/>
      <c r="F345" s="4"/>
      <c r="G345" s="1"/>
      <c r="M345" s="190"/>
    </row>
    <row r="346" spans="3:13" s="6" customFormat="1" x14ac:dyDescent="0.25">
      <c r="C346" s="1"/>
      <c r="D346" s="1"/>
      <c r="E346" s="2"/>
      <c r="F346" s="4"/>
      <c r="G346" s="1"/>
      <c r="M346" s="190"/>
    </row>
    <row r="347" spans="3:13" s="6" customFormat="1" x14ac:dyDescent="0.25">
      <c r="C347" s="1"/>
      <c r="D347" s="1"/>
      <c r="E347" s="2"/>
      <c r="F347" s="4"/>
      <c r="G347" s="1"/>
      <c r="M347" s="190"/>
    </row>
    <row r="348" spans="3:13" s="6" customFormat="1" x14ac:dyDescent="0.25">
      <c r="C348" s="1"/>
      <c r="D348" s="1"/>
      <c r="E348" s="2"/>
      <c r="F348" s="4"/>
      <c r="G348" s="1"/>
      <c r="M348" s="190"/>
    </row>
    <row r="349" spans="3:13" s="6" customFormat="1" x14ac:dyDescent="0.25">
      <c r="C349" s="1"/>
      <c r="D349" s="1"/>
      <c r="E349" s="2"/>
      <c r="F349" s="4"/>
      <c r="G349" s="1"/>
      <c r="M349" s="190"/>
    </row>
    <row r="350" spans="3:13" s="6" customFormat="1" x14ac:dyDescent="0.25">
      <c r="C350" s="1"/>
      <c r="D350" s="1"/>
      <c r="E350" s="2"/>
      <c r="F350" s="4"/>
      <c r="G350" s="1"/>
      <c r="M350" s="190"/>
    </row>
    <row r="351" spans="3:13" s="6" customFormat="1" x14ac:dyDescent="0.25">
      <c r="C351" s="1"/>
      <c r="D351" s="1"/>
      <c r="E351" s="2"/>
      <c r="F351" s="4"/>
      <c r="G351" s="1"/>
      <c r="M351" s="190"/>
    </row>
    <row r="352" spans="3:13" s="6" customFormat="1" x14ac:dyDescent="0.25">
      <c r="C352" s="1"/>
      <c r="D352" s="1"/>
      <c r="E352" s="2"/>
      <c r="F352" s="4"/>
      <c r="G352" s="1"/>
      <c r="M352" s="190"/>
    </row>
    <row r="353" spans="3:13" s="6" customFormat="1" x14ac:dyDescent="0.25">
      <c r="C353" s="1"/>
      <c r="D353" s="1"/>
      <c r="E353" s="2"/>
      <c r="F353" s="4"/>
      <c r="G353" s="1"/>
      <c r="M353" s="190"/>
    </row>
    <row r="354" spans="3:13" s="6" customFormat="1" x14ac:dyDescent="0.25">
      <c r="C354" s="1"/>
      <c r="D354" s="1"/>
      <c r="E354" s="2"/>
      <c r="F354" s="4"/>
      <c r="G354" s="1"/>
      <c r="M354" s="190"/>
    </row>
    <row r="355" spans="3:13" s="6" customFormat="1" x14ac:dyDescent="0.25">
      <c r="C355" s="1"/>
      <c r="D355" s="1"/>
      <c r="E355" s="2"/>
      <c r="F355" s="4"/>
      <c r="G355" s="1"/>
      <c r="M355" s="190"/>
    </row>
    <row r="356" spans="3:13" s="6" customFormat="1" x14ac:dyDescent="0.25">
      <c r="C356" s="1"/>
      <c r="D356" s="1"/>
      <c r="E356" s="2"/>
      <c r="F356" s="4"/>
      <c r="G356" s="1"/>
      <c r="M356" s="190"/>
    </row>
    <row r="357" spans="3:13" s="6" customFormat="1" x14ac:dyDescent="0.25">
      <c r="C357" s="1"/>
      <c r="D357" s="1"/>
      <c r="E357" s="2"/>
      <c r="F357" s="4"/>
      <c r="G357" s="1"/>
      <c r="M357" s="190"/>
    </row>
    <row r="358" spans="3:13" s="6" customFormat="1" x14ac:dyDescent="0.25">
      <c r="C358" s="1"/>
      <c r="D358" s="1"/>
      <c r="E358" s="2"/>
      <c r="F358" s="4"/>
      <c r="G358" s="1"/>
      <c r="M358" s="190"/>
    </row>
    <row r="359" spans="3:13" s="6" customFormat="1" x14ac:dyDescent="0.25">
      <c r="C359" s="1"/>
      <c r="D359" s="1"/>
      <c r="E359" s="2"/>
      <c r="F359" s="4"/>
      <c r="G359" s="1"/>
      <c r="M359" s="190"/>
    </row>
    <row r="360" spans="3:13" s="6" customFormat="1" x14ac:dyDescent="0.25">
      <c r="C360" s="1"/>
      <c r="D360" s="1"/>
      <c r="E360" s="2"/>
      <c r="F360" s="4"/>
      <c r="G360" s="1"/>
      <c r="M360" s="190"/>
    </row>
    <row r="361" spans="3:13" s="6" customFormat="1" x14ac:dyDescent="0.25">
      <c r="C361" s="1"/>
      <c r="D361" s="1"/>
      <c r="E361" s="2"/>
      <c r="F361" s="4"/>
      <c r="G361" s="1"/>
      <c r="M361" s="190"/>
    </row>
    <row r="362" spans="3:13" s="6" customFormat="1" x14ac:dyDescent="0.25">
      <c r="C362" s="1"/>
      <c r="D362" s="1"/>
      <c r="E362" s="2"/>
      <c r="F362" s="4"/>
      <c r="G362" s="1"/>
      <c r="M362" s="190"/>
    </row>
    <row r="363" spans="3:13" s="6" customFormat="1" x14ac:dyDescent="0.25">
      <c r="C363" s="1"/>
      <c r="D363" s="1"/>
      <c r="E363" s="2"/>
      <c r="F363" s="4"/>
      <c r="G363" s="1"/>
      <c r="M363" s="190"/>
    </row>
    <row r="364" spans="3:13" s="6" customFormat="1" x14ac:dyDescent="0.25">
      <c r="C364" s="1"/>
      <c r="D364" s="1"/>
      <c r="E364" s="2"/>
      <c r="F364" s="4"/>
      <c r="G364" s="1"/>
      <c r="M364" s="190"/>
    </row>
    <row r="365" spans="3:13" s="6" customFormat="1" x14ac:dyDescent="0.25">
      <c r="C365" s="1"/>
      <c r="D365" s="1"/>
      <c r="E365" s="2"/>
      <c r="F365" s="4"/>
      <c r="G365" s="1"/>
      <c r="M365" s="190"/>
    </row>
    <row r="366" spans="3:13" s="6" customFormat="1" x14ac:dyDescent="0.25">
      <c r="C366" s="1"/>
      <c r="D366" s="1"/>
      <c r="E366" s="2"/>
      <c r="F366" s="4"/>
      <c r="G366" s="1"/>
      <c r="M366" s="190"/>
    </row>
    <row r="367" spans="3:13" s="6" customFormat="1" x14ac:dyDescent="0.25">
      <c r="C367" s="1"/>
      <c r="D367" s="1"/>
      <c r="E367" s="2"/>
      <c r="F367" s="4"/>
      <c r="G367" s="1"/>
      <c r="M367" s="190"/>
    </row>
    <row r="368" spans="3:13" s="6" customFormat="1" x14ac:dyDescent="0.25">
      <c r="C368" s="1"/>
      <c r="D368" s="1"/>
      <c r="E368" s="2"/>
      <c r="F368" s="4"/>
      <c r="G368" s="1"/>
      <c r="M368" s="190"/>
    </row>
    <row r="369" spans="3:13" s="6" customFormat="1" x14ac:dyDescent="0.25">
      <c r="C369" s="1"/>
      <c r="D369" s="1"/>
      <c r="E369" s="2"/>
      <c r="F369" s="4"/>
      <c r="G369" s="1"/>
      <c r="M369" s="190"/>
    </row>
    <row r="370" spans="3:13" s="6" customFormat="1" x14ac:dyDescent="0.25">
      <c r="C370" s="1"/>
      <c r="D370" s="1"/>
      <c r="E370" s="2"/>
      <c r="F370" s="4"/>
      <c r="G370" s="1"/>
      <c r="M370" s="190"/>
    </row>
    <row r="371" spans="3:13" s="6" customFormat="1" x14ac:dyDescent="0.25">
      <c r="C371" s="1"/>
      <c r="D371" s="1"/>
      <c r="E371" s="2"/>
      <c r="F371" s="4"/>
      <c r="G371" s="1"/>
      <c r="M371" s="190"/>
    </row>
    <row r="372" spans="3:13" s="6" customFormat="1" x14ac:dyDescent="0.25">
      <c r="C372" s="1"/>
      <c r="D372" s="1"/>
      <c r="E372" s="2"/>
      <c r="F372" s="4"/>
      <c r="G372" s="1"/>
      <c r="M372" s="190"/>
    </row>
    <row r="373" spans="3:13" s="6" customFormat="1" x14ac:dyDescent="0.25">
      <c r="C373" s="1"/>
      <c r="D373" s="1"/>
      <c r="E373" s="2"/>
      <c r="F373" s="4"/>
      <c r="G373" s="1"/>
      <c r="M373" s="190"/>
    </row>
    <row r="374" spans="3:13" s="6" customFormat="1" x14ac:dyDescent="0.25">
      <c r="C374" s="1"/>
      <c r="D374" s="1"/>
      <c r="E374" s="2"/>
      <c r="F374" s="4"/>
      <c r="G374" s="1"/>
      <c r="M374" s="190"/>
    </row>
    <row r="375" spans="3:13" s="6" customFormat="1" x14ac:dyDescent="0.25">
      <c r="C375" s="1"/>
      <c r="D375" s="1"/>
      <c r="E375" s="2"/>
      <c r="F375" s="4"/>
      <c r="G375" s="1"/>
      <c r="M375" s="190"/>
    </row>
    <row r="376" spans="3:13" s="6" customFormat="1" x14ac:dyDescent="0.25">
      <c r="C376" s="1"/>
      <c r="D376" s="1"/>
      <c r="E376" s="2"/>
      <c r="F376" s="4"/>
      <c r="G376" s="1"/>
      <c r="M376" s="190"/>
    </row>
    <row r="377" spans="3:13" s="6" customFormat="1" x14ac:dyDescent="0.25">
      <c r="C377" s="1"/>
      <c r="D377" s="1"/>
      <c r="E377" s="2"/>
      <c r="F377" s="4"/>
      <c r="G377" s="1"/>
      <c r="M377" s="190"/>
    </row>
    <row r="378" spans="3:13" s="6" customFormat="1" x14ac:dyDescent="0.25">
      <c r="C378" s="1"/>
      <c r="D378" s="1"/>
      <c r="E378" s="2"/>
      <c r="F378" s="4"/>
      <c r="G378" s="1"/>
      <c r="M378" s="190"/>
    </row>
    <row r="379" spans="3:13" s="6" customFormat="1" x14ac:dyDescent="0.25">
      <c r="C379" s="1"/>
      <c r="D379" s="1"/>
      <c r="E379" s="2"/>
      <c r="F379" s="4"/>
      <c r="G379" s="1"/>
      <c r="M379" s="190"/>
    </row>
    <row r="380" spans="3:13" s="6" customFormat="1" x14ac:dyDescent="0.25">
      <c r="C380" s="1"/>
      <c r="D380" s="1"/>
      <c r="E380" s="2"/>
      <c r="F380" s="4"/>
      <c r="G380" s="1"/>
      <c r="M380" s="190"/>
    </row>
    <row r="381" spans="3:13" s="6" customFormat="1" x14ac:dyDescent="0.25">
      <c r="C381" s="1"/>
      <c r="D381" s="1"/>
      <c r="E381" s="2"/>
      <c r="F381" s="4"/>
      <c r="G381" s="1"/>
      <c r="M381" s="190"/>
    </row>
    <row r="382" spans="3:13" s="6" customFormat="1" x14ac:dyDescent="0.25">
      <c r="C382" s="1"/>
      <c r="D382" s="1"/>
      <c r="E382" s="2"/>
      <c r="F382" s="4"/>
      <c r="G382" s="1"/>
      <c r="M382" s="190"/>
    </row>
    <row r="383" spans="3:13" s="6" customFormat="1" x14ac:dyDescent="0.25">
      <c r="C383" s="1"/>
      <c r="D383" s="1"/>
      <c r="E383" s="2"/>
      <c r="F383" s="4"/>
      <c r="G383" s="1"/>
      <c r="M383" s="190"/>
    </row>
    <row r="384" spans="3:13" s="6" customFormat="1" x14ac:dyDescent="0.25">
      <c r="C384" s="1"/>
      <c r="D384" s="1"/>
      <c r="E384" s="2"/>
      <c r="F384" s="4"/>
      <c r="G384" s="1"/>
      <c r="M384" s="190"/>
    </row>
    <row r="385" spans="3:13" s="6" customFormat="1" x14ac:dyDescent="0.25">
      <c r="C385" s="1"/>
      <c r="D385" s="1"/>
      <c r="E385" s="2"/>
      <c r="F385" s="4"/>
      <c r="G385" s="1"/>
      <c r="M385" s="190"/>
    </row>
    <row r="386" spans="3:13" s="6" customFormat="1" x14ac:dyDescent="0.25">
      <c r="C386" s="1"/>
      <c r="D386" s="1"/>
      <c r="E386" s="2"/>
      <c r="F386" s="4"/>
      <c r="G386" s="1"/>
      <c r="M386" s="190"/>
    </row>
    <row r="387" spans="3:13" s="6" customFormat="1" x14ac:dyDescent="0.25">
      <c r="C387" s="1"/>
      <c r="D387" s="1"/>
      <c r="E387" s="2"/>
      <c r="F387" s="4"/>
      <c r="G387" s="1"/>
      <c r="M387" s="190"/>
    </row>
    <row r="388" spans="3:13" s="6" customFormat="1" x14ac:dyDescent="0.25">
      <c r="C388" s="1"/>
      <c r="D388" s="1"/>
      <c r="E388" s="2"/>
      <c r="F388" s="4"/>
      <c r="G388" s="1"/>
      <c r="M388" s="190"/>
    </row>
    <row r="389" spans="3:13" s="6" customFormat="1" x14ac:dyDescent="0.25">
      <c r="C389" s="1"/>
      <c r="D389" s="1"/>
      <c r="E389" s="2"/>
      <c r="F389" s="4"/>
      <c r="G389" s="1"/>
      <c r="M389" s="190"/>
    </row>
    <row r="390" spans="3:13" s="6" customFormat="1" x14ac:dyDescent="0.25">
      <c r="C390" s="1"/>
      <c r="D390" s="1"/>
      <c r="E390" s="2"/>
      <c r="F390" s="4"/>
      <c r="G390" s="1"/>
      <c r="M390" s="190"/>
    </row>
    <row r="391" spans="3:13" s="6" customFormat="1" x14ac:dyDescent="0.25">
      <c r="C391" s="1"/>
      <c r="D391" s="1"/>
      <c r="E391" s="2"/>
      <c r="F391" s="4"/>
      <c r="G391" s="1"/>
      <c r="M391" s="190"/>
    </row>
    <row r="392" spans="3:13" s="6" customFormat="1" x14ac:dyDescent="0.25">
      <c r="C392" s="1"/>
      <c r="D392" s="1"/>
      <c r="E392" s="2"/>
      <c r="F392" s="4"/>
      <c r="G392" s="1"/>
      <c r="M392" s="190"/>
    </row>
    <row r="393" spans="3:13" s="6" customFormat="1" x14ac:dyDescent="0.25">
      <c r="C393" s="1"/>
      <c r="D393" s="1"/>
      <c r="E393" s="2"/>
      <c r="F393" s="4"/>
      <c r="G393" s="1"/>
      <c r="M393" s="190"/>
    </row>
    <row r="394" spans="3:13" s="6" customFormat="1" x14ac:dyDescent="0.25">
      <c r="C394" s="1"/>
      <c r="D394" s="1"/>
      <c r="E394" s="2"/>
      <c r="F394" s="4"/>
      <c r="G394" s="1"/>
      <c r="M394" s="190"/>
    </row>
    <row r="395" spans="3:13" s="6" customFormat="1" x14ac:dyDescent="0.25">
      <c r="C395" s="1"/>
      <c r="D395" s="1"/>
      <c r="E395" s="2"/>
      <c r="F395" s="4"/>
      <c r="G395" s="1"/>
      <c r="M395" s="190"/>
    </row>
    <row r="396" spans="3:13" s="6" customFormat="1" x14ac:dyDescent="0.25">
      <c r="C396" s="1"/>
      <c r="D396" s="1"/>
      <c r="E396" s="2"/>
      <c r="F396" s="4"/>
      <c r="G396" s="1"/>
      <c r="M396" s="190"/>
    </row>
    <row r="397" spans="3:13" s="6" customFormat="1" x14ac:dyDescent="0.25">
      <c r="C397" s="1"/>
      <c r="D397" s="1"/>
      <c r="E397" s="2"/>
      <c r="F397" s="4"/>
      <c r="G397" s="1"/>
      <c r="M397" s="190"/>
    </row>
    <row r="398" spans="3:13" s="6" customFormat="1" x14ac:dyDescent="0.25">
      <c r="C398" s="1"/>
      <c r="D398" s="1"/>
      <c r="E398" s="2"/>
      <c r="F398" s="4"/>
      <c r="G398" s="1"/>
      <c r="M398" s="190"/>
    </row>
    <row r="399" spans="3:13" s="6" customFormat="1" x14ac:dyDescent="0.25">
      <c r="C399" s="1"/>
      <c r="D399" s="1"/>
      <c r="E399" s="2"/>
      <c r="F399" s="4"/>
      <c r="G399" s="1"/>
      <c r="M399" s="190"/>
    </row>
    <row r="400" spans="3:13" s="6" customFormat="1" x14ac:dyDescent="0.25">
      <c r="C400" s="1"/>
      <c r="D400" s="1"/>
      <c r="E400" s="2"/>
      <c r="F400" s="4"/>
      <c r="G400" s="1"/>
      <c r="M400" s="190"/>
    </row>
    <row r="401" spans="3:13" s="6" customFormat="1" x14ac:dyDescent="0.25">
      <c r="C401" s="1"/>
      <c r="D401" s="1"/>
      <c r="E401" s="2"/>
      <c r="F401" s="4"/>
      <c r="G401" s="1"/>
      <c r="M401" s="190"/>
    </row>
    <row r="402" spans="3:13" s="6" customFormat="1" x14ac:dyDescent="0.25">
      <c r="C402" s="1"/>
      <c r="D402" s="1"/>
      <c r="E402" s="2"/>
      <c r="F402" s="4"/>
      <c r="G402" s="1"/>
      <c r="M402" s="190"/>
    </row>
    <row r="403" spans="3:13" s="6" customFormat="1" x14ac:dyDescent="0.25">
      <c r="C403" s="1"/>
      <c r="D403" s="1"/>
      <c r="E403" s="2"/>
      <c r="F403" s="4"/>
      <c r="G403" s="1"/>
      <c r="M403" s="190"/>
    </row>
    <row r="404" spans="3:13" s="6" customFormat="1" x14ac:dyDescent="0.25">
      <c r="C404" s="1"/>
      <c r="D404" s="1"/>
      <c r="E404" s="2"/>
      <c r="F404" s="4"/>
      <c r="G404" s="1"/>
      <c r="M404" s="190"/>
    </row>
    <row r="405" spans="3:13" s="6" customFormat="1" x14ac:dyDescent="0.25">
      <c r="C405" s="1"/>
      <c r="D405" s="1"/>
      <c r="E405" s="2"/>
      <c r="F405" s="4"/>
      <c r="G405" s="1"/>
      <c r="M405" s="190"/>
    </row>
    <row r="406" spans="3:13" s="6" customFormat="1" x14ac:dyDescent="0.25">
      <c r="C406" s="1"/>
      <c r="D406" s="1"/>
      <c r="E406" s="2"/>
      <c r="F406" s="4"/>
      <c r="G406" s="1"/>
      <c r="M406" s="190"/>
    </row>
    <row r="407" spans="3:13" s="6" customFormat="1" x14ac:dyDescent="0.25">
      <c r="C407" s="1"/>
      <c r="D407" s="1"/>
      <c r="E407" s="2"/>
      <c r="F407" s="4"/>
      <c r="G407" s="1"/>
      <c r="M407" s="190"/>
    </row>
    <row r="408" spans="3:13" s="6" customFormat="1" x14ac:dyDescent="0.25">
      <c r="C408" s="1"/>
      <c r="D408" s="1"/>
      <c r="E408" s="2"/>
      <c r="F408" s="4"/>
      <c r="G408" s="1"/>
      <c r="M408" s="190"/>
    </row>
    <row r="409" spans="3:13" s="6" customFormat="1" x14ac:dyDescent="0.25">
      <c r="C409" s="1"/>
      <c r="D409" s="1"/>
      <c r="E409" s="2"/>
      <c r="F409" s="4"/>
      <c r="G409" s="1"/>
      <c r="M409" s="190"/>
    </row>
    <row r="410" spans="3:13" s="6" customFormat="1" x14ac:dyDescent="0.25">
      <c r="C410" s="1"/>
      <c r="D410" s="1"/>
      <c r="E410" s="2"/>
      <c r="F410" s="4"/>
      <c r="G410" s="1"/>
      <c r="M410" s="190"/>
    </row>
    <row r="411" spans="3:13" s="6" customFormat="1" x14ac:dyDescent="0.25">
      <c r="C411" s="1"/>
      <c r="D411" s="1"/>
      <c r="E411" s="2"/>
      <c r="F411" s="4"/>
      <c r="G411" s="1"/>
      <c r="M411" s="190"/>
    </row>
    <row r="412" spans="3:13" s="6" customFormat="1" x14ac:dyDescent="0.25">
      <c r="C412" s="1"/>
      <c r="D412" s="1"/>
      <c r="E412" s="2"/>
      <c r="F412" s="4"/>
      <c r="G412" s="1"/>
      <c r="M412" s="190"/>
    </row>
    <row r="413" spans="3:13" s="6" customFormat="1" x14ac:dyDescent="0.25">
      <c r="C413" s="1"/>
      <c r="D413" s="1"/>
      <c r="E413" s="2"/>
      <c r="F413" s="4"/>
      <c r="G413" s="1"/>
      <c r="M413" s="190"/>
    </row>
    <row r="414" spans="3:13" s="6" customFormat="1" x14ac:dyDescent="0.25">
      <c r="C414" s="1"/>
      <c r="D414" s="1"/>
      <c r="E414" s="2"/>
      <c r="F414" s="4"/>
      <c r="G414" s="1"/>
      <c r="M414" s="190"/>
    </row>
    <row r="415" spans="3:13" s="6" customFormat="1" x14ac:dyDescent="0.25">
      <c r="C415" s="1"/>
      <c r="D415" s="1"/>
      <c r="E415" s="2"/>
      <c r="F415" s="4"/>
      <c r="G415" s="1"/>
      <c r="M415" s="190"/>
    </row>
    <row r="416" spans="3:13" s="6" customFormat="1" x14ac:dyDescent="0.25">
      <c r="C416" s="1"/>
      <c r="D416" s="1"/>
      <c r="E416" s="2"/>
      <c r="F416" s="4"/>
      <c r="G416" s="1"/>
      <c r="M416" s="190"/>
    </row>
    <row r="417" spans="3:13" s="6" customFormat="1" x14ac:dyDescent="0.25">
      <c r="C417" s="1"/>
      <c r="D417" s="1"/>
      <c r="E417" s="2"/>
      <c r="F417" s="4"/>
      <c r="G417" s="1"/>
      <c r="M417" s="190"/>
    </row>
    <row r="418" spans="3:13" s="6" customFormat="1" x14ac:dyDescent="0.25">
      <c r="C418" s="1"/>
      <c r="D418" s="1"/>
      <c r="E418" s="2"/>
      <c r="F418" s="4"/>
      <c r="G418" s="1"/>
      <c r="M418" s="190"/>
    </row>
    <row r="419" spans="3:13" s="6" customFormat="1" x14ac:dyDescent="0.25">
      <c r="C419" s="1"/>
      <c r="D419" s="1"/>
      <c r="E419" s="2"/>
      <c r="F419" s="4"/>
      <c r="G419" s="1"/>
      <c r="M419" s="190"/>
    </row>
    <row r="420" spans="3:13" s="6" customFormat="1" x14ac:dyDescent="0.25">
      <c r="C420" s="1"/>
      <c r="D420" s="1"/>
      <c r="E420" s="2"/>
      <c r="F420" s="4"/>
      <c r="G420" s="1"/>
      <c r="M420" s="190"/>
    </row>
    <row r="421" spans="3:13" s="6" customFormat="1" x14ac:dyDescent="0.25">
      <c r="C421" s="1"/>
      <c r="D421" s="1"/>
      <c r="E421" s="2"/>
      <c r="F421" s="4"/>
      <c r="G421" s="1"/>
      <c r="M421" s="190"/>
    </row>
    <row r="422" spans="3:13" s="6" customFormat="1" x14ac:dyDescent="0.25">
      <c r="C422" s="1"/>
      <c r="D422" s="1"/>
      <c r="E422" s="2"/>
      <c r="F422" s="4"/>
      <c r="G422" s="1"/>
      <c r="M422" s="190"/>
    </row>
    <row r="423" spans="3:13" s="6" customFormat="1" x14ac:dyDescent="0.25">
      <c r="C423" s="1"/>
      <c r="D423" s="1"/>
      <c r="E423" s="2"/>
      <c r="F423" s="4"/>
      <c r="G423" s="1"/>
      <c r="M423" s="190"/>
    </row>
    <row r="424" spans="3:13" s="6" customFormat="1" x14ac:dyDescent="0.25">
      <c r="C424" s="1"/>
      <c r="D424" s="1"/>
      <c r="E424" s="2"/>
      <c r="F424" s="4"/>
      <c r="G424" s="1"/>
      <c r="M424" s="190"/>
    </row>
    <row r="425" spans="3:13" s="6" customFormat="1" x14ac:dyDescent="0.25">
      <c r="C425" s="1"/>
      <c r="D425" s="1"/>
      <c r="E425" s="2"/>
      <c r="F425" s="4"/>
      <c r="G425" s="1"/>
      <c r="M425" s="190"/>
    </row>
    <row r="426" spans="3:13" s="6" customFormat="1" x14ac:dyDescent="0.25">
      <c r="C426" s="1"/>
      <c r="D426" s="1"/>
      <c r="E426" s="2"/>
      <c r="F426" s="4"/>
      <c r="G426" s="1"/>
      <c r="M426" s="190"/>
    </row>
    <row r="427" spans="3:13" s="6" customFormat="1" x14ac:dyDescent="0.25">
      <c r="C427" s="1"/>
      <c r="D427" s="1"/>
      <c r="E427" s="2"/>
      <c r="F427" s="4"/>
      <c r="G427" s="1"/>
      <c r="M427" s="190"/>
    </row>
    <row r="428" spans="3:13" s="6" customFormat="1" x14ac:dyDescent="0.25">
      <c r="C428" s="1"/>
      <c r="D428" s="1"/>
      <c r="E428" s="2"/>
      <c r="F428" s="4"/>
      <c r="G428" s="1"/>
      <c r="M428" s="190"/>
    </row>
    <row r="429" spans="3:13" s="6" customFormat="1" x14ac:dyDescent="0.25">
      <c r="C429" s="1"/>
      <c r="D429" s="1"/>
      <c r="E429" s="2"/>
      <c r="F429" s="4"/>
      <c r="G429" s="1"/>
      <c r="M429" s="190"/>
    </row>
    <row r="430" spans="3:13" s="6" customFormat="1" x14ac:dyDescent="0.25">
      <c r="C430" s="1"/>
      <c r="D430" s="1"/>
      <c r="E430" s="2"/>
      <c r="F430" s="4"/>
      <c r="G430" s="1"/>
      <c r="M430" s="190"/>
    </row>
    <row r="431" spans="3:13" s="6" customFormat="1" x14ac:dyDescent="0.25">
      <c r="C431" s="1"/>
      <c r="D431" s="1"/>
      <c r="E431" s="2"/>
      <c r="F431" s="4"/>
      <c r="G431" s="1"/>
      <c r="M431" s="190"/>
    </row>
    <row r="432" spans="3:13" s="6" customFormat="1" x14ac:dyDescent="0.25">
      <c r="C432" s="1"/>
      <c r="D432" s="1"/>
      <c r="E432" s="2"/>
      <c r="F432" s="4"/>
      <c r="G432" s="1"/>
      <c r="M432" s="190"/>
    </row>
    <row r="433" spans="3:13" s="6" customFormat="1" x14ac:dyDescent="0.25">
      <c r="C433" s="1"/>
      <c r="D433" s="1"/>
      <c r="E433" s="2"/>
      <c r="F433" s="4"/>
      <c r="G433" s="1"/>
      <c r="M433" s="190"/>
    </row>
    <row r="434" spans="3:13" s="6" customFormat="1" x14ac:dyDescent="0.25">
      <c r="C434" s="1"/>
      <c r="D434" s="1"/>
      <c r="E434" s="2"/>
      <c r="F434" s="4"/>
      <c r="G434" s="1"/>
      <c r="M434" s="190"/>
    </row>
    <row r="435" spans="3:13" s="6" customFormat="1" x14ac:dyDescent="0.25">
      <c r="C435" s="1"/>
      <c r="D435" s="1"/>
      <c r="E435" s="2"/>
      <c r="F435" s="4"/>
      <c r="G435" s="1"/>
      <c r="M435" s="190"/>
    </row>
    <row r="436" spans="3:13" s="6" customFormat="1" x14ac:dyDescent="0.25">
      <c r="C436" s="1"/>
      <c r="D436" s="1"/>
      <c r="E436" s="2"/>
      <c r="F436" s="4"/>
      <c r="G436" s="1"/>
      <c r="M436" s="190"/>
    </row>
    <row r="437" spans="3:13" s="6" customFormat="1" x14ac:dyDescent="0.25">
      <c r="C437" s="1"/>
      <c r="D437" s="1"/>
      <c r="E437" s="2"/>
      <c r="F437" s="4"/>
      <c r="G437" s="1"/>
      <c r="M437" s="190"/>
    </row>
    <row r="438" spans="3:13" s="6" customFormat="1" x14ac:dyDescent="0.25">
      <c r="C438" s="1"/>
      <c r="D438" s="1"/>
      <c r="E438" s="2"/>
      <c r="F438" s="4"/>
      <c r="G438" s="1"/>
      <c r="M438" s="190"/>
    </row>
    <row r="439" spans="3:13" s="6" customFormat="1" x14ac:dyDescent="0.25">
      <c r="C439" s="1"/>
      <c r="D439" s="1"/>
      <c r="E439" s="2"/>
      <c r="F439" s="4"/>
      <c r="G439" s="1"/>
      <c r="M439" s="190"/>
    </row>
    <row r="440" spans="3:13" s="6" customFormat="1" x14ac:dyDescent="0.25">
      <c r="C440" s="1"/>
      <c r="D440" s="1"/>
      <c r="E440" s="2"/>
      <c r="F440" s="4"/>
      <c r="G440" s="1"/>
      <c r="M440" s="190"/>
    </row>
    <row r="441" spans="3:13" s="6" customFormat="1" x14ac:dyDescent="0.25">
      <c r="C441" s="1"/>
      <c r="D441" s="1"/>
      <c r="E441" s="2"/>
      <c r="F441" s="4"/>
      <c r="G441" s="1"/>
      <c r="M441" s="190"/>
    </row>
    <row r="442" spans="3:13" s="6" customFormat="1" x14ac:dyDescent="0.25">
      <c r="C442" s="1"/>
      <c r="D442" s="1"/>
      <c r="E442" s="2"/>
      <c r="F442" s="4"/>
      <c r="G442" s="1"/>
      <c r="M442" s="190"/>
    </row>
    <row r="443" spans="3:13" s="6" customFormat="1" x14ac:dyDescent="0.25">
      <c r="C443" s="1"/>
      <c r="D443" s="1"/>
      <c r="E443" s="2"/>
      <c r="F443" s="4"/>
      <c r="G443" s="1"/>
      <c r="M443" s="190"/>
    </row>
    <row r="444" spans="3:13" s="6" customFormat="1" x14ac:dyDescent="0.25">
      <c r="C444" s="1"/>
      <c r="D444" s="1"/>
      <c r="E444" s="2"/>
      <c r="F444" s="4"/>
      <c r="G444" s="1"/>
      <c r="M444" s="190"/>
    </row>
    <row r="445" spans="3:13" s="6" customFormat="1" x14ac:dyDescent="0.25">
      <c r="C445" s="1"/>
      <c r="D445" s="1"/>
      <c r="E445" s="2"/>
      <c r="F445" s="4"/>
      <c r="G445" s="1"/>
      <c r="M445" s="190"/>
    </row>
    <row r="446" spans="3:13" s="6" customFormat="1" x14ac:dyDescent="0.25">
      <c r="C446" s="1"/>
      <c r="D446" s="1"/>
      <c r="E446" s="2"/>
      <c r="F446" s="4"/>
      <c r="G446" s="1"/>
      <c r="M446" s="190"/>
    </row>
    <row r="447" spans="3:13" s="6" customFormat="1" x14ac:dyDescent="0.25">
      <c r="C447" s="1"/>
      <c r="D447" s="1"/>
      <c r="E447" s="2"/>
      <c r="F447" s="4"/>
      <c r="G447" s="1"/>
      <c r="M447" s="190"/>
    </row>
    <row r="448" spans="3:13" s="6" customFormat="1" x14ac:dyDescent="0.25">
      <c r="C448" s="1"/>
      <c r="D448" s="1"/>
      <c r="E448" s="2"/>
      <c r="F448" s="4"/>
      <c r="G448" s="1"/>
      <c r="M448" s="190"/>
    </row>
    <row r="449" spans="3:13" s="6" customFormat="1" x14ac:dyDescent="0.25">
      <c r="C449" s="1"/>
      <c r="D449" s="1"/>
      <c r="E449" s="2"/>
      <c r="F449" s="4"/>
      <c r="G449" s="1"/>
      <c r="M449" s="190"/>
    </row>
    <row r="450" spans="3:13" s="6" customFormat="1" x14ac:dyDescent="0.25">
      <c r="C450" s="1"/>
      <c r="D450" s="1"/>
      <c r="E450" s="2"/>
      <c r="F450" s="4"/>
      <c r="G450" s="1"/>
      <c r="M450" s="190"/>
    </row>
    <row r="451" spans="3:13" s="6" customFormat="1" x14ac:dyDescent="0.25">
      <c r="C451" s="1"/>
      <c r="D451" s="1"/>
      <c r="E451" s="2"/>
      <c r="F451" s="4"/>
      <c r="G451" s="1"/>
      <c r="M451" s="190"/>
    </row>
    <row r="452" spans="3:13" s="6" customFormat="1" x14ac:dyDescent="0.25">
      <c r="C452" s="1"/>
      <c r="D452" s="1"/>
      <c r="E452" s="2"/>
      <c r="F452" s="4"/>
      <c r="G452" s="1"/>
      <c r="M452" s="190"/>
    </row>
    <row r="453" spans="3:13" s="6" customFormat="1" x14ac:dyDescent="0.25">
      <c r="C453" s="1"/>
      <c r="D453" s="1"/>
      <c r="E453" s="2"/>
      <c r="F453" s="4"/>
      <c r="G453" s="1"/>
      <c r="M453" s="190"/>
    </row>
    <row r="454" spans="3:13" s="6" customFormat="1" x14ac:dyDescent="0.25">
      <c r="C454" s="1"/>
      <c r="D454" s="1"/>
      <c r="E454" s="2"/>
      <c r="F454" s="4"/>
      <c r="G454" s="1"/>
      <c r="M454" s="190"/>
    </row>
    <row r="455" spans="3:13" s="6" customFormat="1" x14ac:dyDescent="0.25">
      <c r="C455" s="1"/>
      <c r="D455" s="1"/>
      <c r="E455" s="2"/>
      <c r="F455" s="4"/>
      <c r="G455" s="1"/>
      <c r="M455" s="190"/>
    </row>
    <row r="456" spans="3:13" s="6" customFormat="1" x14ac:dyDescent="0.25">
      <c r="C456" s="1"/>
      <c r="D456" s="1"/>
      <c r="E456" s="2"/>
      <c r="F456" s="4"/>
      <c r="G456" s="1"/>
      <c r="M456" s="190"/>
    </row>
    <row r="457" spans="3:13" s="6" customFormat="1" x14ac:dyDescent="0.25">
      <c r="C457" s="1"/>
      <c r="D457" s="1"/>
      <c r="E457" s="2"/>
      <c r="F457" s="4"/>
      <c r="G457" s="1"/>
      <c r="M457" s="190"/>
    </row>
    <row r="458" spans="3:13" s="6" customFormat="1" x14ac:dyDescent="0.25">
      <c r="C458" s="1"/>
      <c r="D458" s="1"/>
      <c r="E458" s="2"/>
      <c r="F458" s="4"/>
      <c r="G458" s="1"/>
      <c r="M458" s="190"/>
    </row>
    <row r="459" spans="3:13" s="6" customFormat="1" x14ac:dyDescent="0.25">
      <c r="C459" s="1"/>
      <c r="D459" s="1"/>
      <c r="E459" s="2"/>
      <c r="F459" s="4"/>
      <c r="G459" s="1"/>
      <c r="M459" s="190"/>
    </row>
    <row r="460" spans="3:13" s="6" customFormat="1" x14ac:dyDescent="0.25">
      <c r="C460" s="1"/>
      <c r="D460" s="1"/>
      <c r="E460" s="2"/>
      <c r="F460" s="4"/>
      <c r="G460" s="1"/>
      <c r="M460" s="190"/>
    </row>
    <row r="461" spans="3:13" s="6" customFormat="1" x14ac:dyDescent="0.25">
      <c r="C461" s="1"/>
      <c r="D461" s="1"/>
      <c r="E461" s="2"/>
      <c r="F461" s="4"/>
      <c r="G461" s="1"/>
      <c r="M461" s="190"/>
    </row>
    <row r="462" spans="3:13" s="6" customFormat="1" x14ac:dyDescent="0.25">
      <c r="C462" s="1"/>
      <c r="D462" s="1"/>
      <c r="E462" s="2"/>
      <c r="F462" s="4"/>
      <c r="G462" s="1"/>
      <c r="M462" s="190"/>
    </row>
    <row r="463" spans="3:13" s="6" customFormat="1" x14ac:dyDescent="0.25">
      <c r="C463" s="1"/>
      <c r="D463" s="1"/>
      <c r="E463" s="2"/>
      <c r="F463" s="4"/>
      <c r="G463" s="1"/>
      <c r="M463" s="190"/>
    </row>
    <row r="464" spans="3:13" s="6" customFormat="1" x14ac:dyDescent="0.25">
      <c r="C464" s="1"/>
      <c r="D464" s="1"/>
      <c r="E464" s="2"/>
      <c r="F464" s="4"/>
      <c r="G464" s="1"/>
      <c r="M464" s="190"/>
    </row>
    <row r="465" spans="3:13" s="6" customFormat="1" x14ac:dyDescent="0.25">
      <c r="C465" s="1"/>
      <c r="D465" s="1"/>
      <c r="E465" s="2"/>
      <c r="F465" s="4"/>
      <c r="G465" s="1"/>
      <c r="M465" s="190"/>
    </row>
    <row r="466" spans="3:13" s="6" customFormat="1" x14ac:dyDescent="0.25">
      <c r="C466" s="1"/>
      <c r="D466" s="1"/>
      <c r="E466" s="2"/>
      <c r="F466" s="4"/>
      <c r="G466" s="1"/>
      <c r="M466" s="190"/>
    </row>
    <row r="467" spans="3:13" s="6" customFormat="1" x14ac:dyDescent="0.25">
      <c r="C467" s="1"/>
      <c r="D467" s="1"/>
      <c r="E467" s="2"/>
      <c r="F467" s="4"/>
      <c r="G467" s="1"/>
      <c r="M467" s="190"/>
    </row>
    <row r="468" spans="3:13" s="6" customFormat="1" x14ac:dyDescent="0.25">
      <c r="C468" s="1"/>
      <c r="D468" s="1"/>
      <c r="E468" s="2"/>
      <c r="F468" s="4"/>
      <c r="G468" s="1"/>
      <c r="M468" s="190"/>
    </row>
    <row r="469" spans="3:13" s="6" customFormat="1" x14ac:dyDescent="0.25">
      <c r="C469" s="1"/>
      <c r="D469" s="1"/>
      <c r="E469" s="2"/>
      <c r="F469" s="4"/>
      <c r="G469" s="1"/>
      <c r="M469" s="190"/>
    </row>
    <row r="470" spans="3:13" s="6" customFormat="1" x14ac:dyDescent="0.25">
      <c r="C470" s="1"/>
      <c r="D470" s="1"/>
      <c r="E470" s="2"/>
      <c r="F470" s="4"/>
      <c r="G470" s="1"/>
      <c r="M470" s="190"/>
    </row>
    <row r="471" spans="3:13" s="6" customFormat="1" x14ac:dyDescent="0.25">
      <c r="C471" s="1"/>
      <c r="D471" s="1"/>
      <c r="E471" s="2"/>
      <c r="F471" s="4"/>
      <c r="G471" s="1"/>
      <c r="M471" s="190"/>
    </row>
    <row r="472" spans="3:13" s="6" customFormat="1" x14ac:dyDescent="0.25">
      <c r="C472" s="1"/>
      <c r="D472" s="1"/>
      <c r="E472" s="2"/>
      <c r="F472" s="4"/>
      <c r="G472" s="1"/>
      <c r="M472" s="190"/>
    </row>
    <row r="473" spans="3:13" s="6" customFormat="1" x14ac:dyDescent="0.25">
      <c r="C473" s="1"/>
      <c r="D473" s="1"/>
      <c r="E473" s="2"/>
      <c r="F473" s="4"/>
      <c r="G473" s="1"/>
      <c r="M473" s="190"/>
    </row>
    <row r="474" spans="3:13" s="6" customFormat="1" x14ac:dyDescent="0.25">
      <c r="C474" s="1"/>
      <c r="D474" s="1"/>
      <c r="E474" s="2"/>
      <c r="F474" s="4"/>
      <c r="G474" s="1"/>
      <c r="M474" s="190"/>
    </row>
    <row r="475" spans="3:13" s="6" customFormat="1" x14ac:dyDescent="0.25">
      <c r="C475" s="1"/>
      <c r="D475" s="1"/>
      <c r="E475" s="2"/>
      <c r="F475" s="4"/>
      <c r="G475" s="1"/>
      <c r="M475" s="190"/>
    </row>
    <row r="476" spans="3:13" s="6" customFormat="1" x14ac:dyDescent="0.25">
      <c r="C476" s="1"/>
      <c r="D476" s="1"/>
      <c r="E476" s="2"/>
      <c r="F476" s="4"/>
      <c r="G476" s="1"/>
      <c r="M476" s="190"/>
    </row>
    <row r="477" spans="3:13" s="6" customFormat="1" x14ac:dyDescent="0.25">
      <c r="C477" s="1"/>
      <c r="D477" s="1"/>
      <c r="E477" s="2"/>
      <c r="F477" s="4"/>
      <c r="G477" s="1"/>
      <c r="M477" s="190"/>
    </row>
    <row r="478" spans="3:13" s="6" customFormat="1" x14ac:dyDescent="0.25">
      <c r="C478" s="1"/>
      <c r="D478" s="1"/>
      <c r="E478" s="2"/>
      <c r="F478" s="4"/>
      <c r="G478" s="1"/>
      <c r="M478" s="190"/>
    </row>
    <row r="479" spans="3:13" s="6" customFormat="1" x14ac:dyDescent="0.25">
      <c r="C479" s="1"/>
      <c r="D479" s="1"/>
      <c r="E479" s="2"/>
      <c r="F479" s="4"/>
      <c r="G479" s="1"/>
      <c r="M479" s="190"/>
    </row>
    <row r="480" spans="3:13" s="6" customFormat="1" x14ac:dyDescent="0.25">
      <c r="C480" s="1"/>
      <c r="D480" s="1"/>
      <c r="E480" s="2"/>
      <c r="F480" s="4"/>
      <c r="G480" s="1"/>
      <c r="M480" s="190"/>
    </row>
    <row r="481" spans="3:13" s="6" customFormat="1" x14ac:dyDescent="0.25">
      <c r="C481" s="1"/>
      <c r="D481" s="1"/>
      <c r="E481" s="2"/>
      <c r="F481" s="4"/>
      <c r="G481" s="1"/>
      <c r="M481" s="190"/>
    </row>
    <row r="482" spans="3:13" s="6" customFormat="1" x14ac:dyDescent="0.25">
      <c r="C482" s="1"/>
      <c r="D482" s="1"/>
      <c r="E482" s="2"/>
      <c r="F482" s="4"/>
      <c r="G482" s="1"/>
      <c r="M482" s="190"/>
    </row>
    <row r="483" spans="3:13" s="6" customFormat="1" x14ac:dyDescent="0.25">
      <c r="C483" s="1"/>
      <c r="D483" s="1"/>
      <c r="E483" s="2"/>
      <c r="F483" s="4"/>
      <c r="G483" s="1"/>
      <c r="M483" s="190"/>
    </row>
    <row r="484" spans="3:13" s="6" customFormat="1" x14ac:dyDescent="0.25">
      <c r="C484" s="1"/>
      <c r="D484" s="1"/>
      <c r="E484" s="2"/>
      <c r="F484" s="4"/>
      <c r="G484" s="1"/>
      <c r="M484" s="190"/>
    </row>
    <row r="485" spans="3:13" s="6" customFormat="1" x14ac:dyDescent="0.25">
      <c r="C485" s="1"/>
      <c r="D485" s="1"/>
      <c r="E485" s="2"/>
      <c r="F485" s="4"/>
      <c r="G485" s="1"/>
      <c r="M485" s="190"/>
    </row>
    <row r="486" spans="3:13" s="6" customFormat="1" x14ac:dyDescent="0.25">
      <c r="C486" s="1"/>
      <c r="D486" s="1"/>
      <c r="E486" s="2"/>
      <c r="F486" s="4"/>
      <c r="G486" s="1"/>
      <c r="M486" s="190"/>
    </row>
    <row r="487" spans="3:13" s="6" customFormat="1" x14ac:dyDescent="0.25">
      <c r="C487" s="1"/>
      <c r="D487" s="1"/>
      <c r="E487" s="2"/>
      <c r="F487" s="4"/>
      <c r="G487" s="1"/>
      <c r="M487" s="190"/>
    </row>
    <row r="488" spans="3:13" s="6" customFormat="1" x14ac:dyDescent="0.25">
      <c r="C488" s="1"/>
      <c r="D488" s="1"/>
      <c r="E488" s="2"/>
      <c r="F488" s="4"/>
      <c r="G488" s="1"/>
      <c r="M488" s="190"/>
    </row>
    <row r="489" spans="3:13" s="6" customFormat="1" x14ac:dyDescent="0.25">
      <c r="C489" s="1"/>
      <c r="D489" s="1"/>
      <c r="E489" s="2"/>
      <c r="F489" s="4"/>
      <c r="G489" s="1"/>
      <c r="M489" s="190"/>
    </row>
    <row r="490" spans="3:13" s="6" customFormat="1" x14ac:dyDescent="0.25">
      <c r="C490" s="1"/>
      <c r="D490" s="1"/>
      <c r="E490" s="2"/>
      <c r="F490" s="4"/>
      <c r="G490" s="1"/>
      <c r="M490" s="190"/>
    </row>
    <row r="491" spans="3:13" s="6" customFormat="1" x14ac:dyDescent="0.25">
      <c r="C491" s="1"/>
      <c r="D491" s="1"/>
      <c r="E491" s="2"/>
      <c r="F491" s="4"/>
      <c r="G491" s="1"/>
      <c r="M491" s="190"/>
    </row>
    <row r="492" spans="3:13" s="6" customFormat="1" x14ac:dyDescent="0.25">
      <c r="C492" s="1"/>
      <c r="D492" s="1"/>
      <c r="E492" s="2"/>
      <c r="F492" s="4"/>
      <c r="G492" s="1"/>
      <c r="M492" s="190"/>
    </row>
    <row r="493" spans="3:13" s="6" customFormat="1" x14ac:dyDescent="0.25">
      <c r="C493" s="1"/>
      <c r="D493" s="1"/>
      <c r="E493" s="2"/>
      <c r="F493" s="4"/>
      <c r="G493" s="1"/>
      <c r="M493" s="190"/>
    </row>
    <row r="494" spans="3:13" s="6" customFormat="1" x14ac:dyDescent="0.25">
      <c r="C494" s="1"/>
      <c r="D494" s="1"/>
      <c r="E494" s="2"/>
      <c r="F494" s="4"/>
      <c r="G494" s="1"/>
      <c r="M494" s="190"/>
    </row>
    <row r="495" spans="3:13" s="6" customFormat="1" x14ac:dyDescent="0.25">
      <c r="C495" s="1"/>
      <c r="D495" s="1"/>
      <c r="E495" s="2"/>
      <c r="F495" s="4"/>
      <c r="G495" s="1"/>
      <c r="M495" s="190"/>
    </row>
    <row r="496" spans="3:13" s="6" customFormat="1" x14ac:dyDescent="0.25">
      <c r="C496" s="1"/>
      <c r="D496" s="1"/>
      <c r="E496" s="2"/>
      <c r="F496" s="4"/>
      <c r="G496" s="1"/>
      <c r="M496" s="190"/>
    </row>
    <row r="497" spans="3:13" s="6" customFormat="1" x14ac:dyDescent="0.25">
      <c r="C497" s="1"/>
      <c r="D497" s="1"/>
      <c r="E497" s="2"/>
      <c r="F497" s="4"/>
      <c r="G497" s="1"/>
      <c r="M497" s="190"/>
    </row>
    <row r="498" spans="3:13" s="6" customFormat="1" x14ac:dyDescent="0.25">
      <c r="C498" s="1"/>
      <c r="D498" s="1"/>
      <c r="E498" s="2"/>
      <c r="F498" s="4"/>
      <c r="G498" s="1"/>
      <c r="M498" s="190"/>
    </row>
    <row r="499" spans="3:13" s="6" customFormat="1" x14ac:dyDescent="0.25">
      <c r="C499" s="1"/>
      <c r="D499" s="1"/>
      <c r="E499" s="2"/>
      <c r="F499" s="4"/>
      <c r="G499" s="1"/>
      <c r="M499" s="190"/>
    </row>
    <row r="500" spans="3:13" s="6" customFormat="1" x14ac:dyDescent="0.25">
      <c r="C500" s="1"/>
      <c r="D500" s="1"/>
      <c r="E500" s="2"/>
      <c r="F500" s="4"/>
      <c r="G500" s="1"/>
      <c r="M500" s="190"/>
    </row>
    <row r="501" spans="3:13" s="6" customFormat="1" x14ac:dyDescent="0.25">
      <c r="C501" s="1"/>
      <c r="D501" s="1"/>
      <c r="E501" s="2"/>
      <c r="F501" s="4"/>
      <c r="G501" s="1"/>
      <c r="M501" s="190"/>
    </row>
    <row r="502" spans="3:13" s="6" customFormat="1" x14ac:dyDescent="0.25">
      <c r="C502" s="1"/>
      <c r="D502" s="1"/>
      <c r="E502" s="2"/>
      <c r="F502" s="4"/>
      <c r="G502" s="1"/>
      <c r="M502" s="190"/>
    </row>
    <row r="503" spans="3:13" s="6" customFormat="1" x14ac:dyDescent="0.25">
      <c r="C503" s="1"/>
      <c r="D503" s="1"/>
      <c r="E503" s="2"/>
      <c r="F503" s="4"/>
      <c r="G503" s="1"/>
      <c r="M503" s="190"/>
    </row>
    <row r="504" spans="3:13" s="6" customFormat="1" x14ac:dyDescent="0.25">
      <c r="C504" s="1"/>
      <c r="D504" s="1"/>
      <c r="E504" s="2"/>
      <c r="F504" s="4"/>
      <c r="G504" s="1"/>
      <c r="M504" s="190"/>
    </row>
    <row r="505" spans="3:13" s="6" customFormat="1" x14ac:dyDescent="0.25">
      <c r="C505" s="1"/>
      <c r="D505" s="1"/>
      <c r="E505" s="2"/>
      <c r="F505" s="4"/>
      <c r="G505" s="1"/>
      <c r="M505" s="190"/>
    </row>
    <row r="506" spans="3:13" s="6" customFormat="1" x14ac:dyDescent="0.25">
      <c r="C506" s="1"/>
      <c r="D506" s="1"/>
      <c r="E506" s="2"/>
      <c r="F506" s="4"/>
      <c r="G506" s="1"/>
      <c r="M506" s="190"/>
    </row>
    <row r="507" spans="3:13" s="6" customFormat="1" x14ac:dyDescent="0.25">
      <c r="C507" s="1"/>
      <c r="D507" s="1"/>
      <c r="E507" s="2"/>
      <c r="F507" s="4"/>
      <c r="G507" s="1"/>
      <c r="M507" s="190"/>
    </row>
    <row r="508" spans="3:13" s="6" customFormat="1" x14ac:dyDescent="0.25">
      <c r="C508" s="1"/>
      <c r="D508" s="1"/>
      <c r="E508" s="2"/>
      <c r="F508" s="4"/>
      <c r="G508" s="1"/>
      <c r="M508" s="190"/>
    </row>
    <row r="509" spans="3:13" s="6" customFormat="1" x14ac:dyDescent="0.25">
      <c r="C509" s="1"/>
      <c r="D509" s="1"/>
      <c r="E509" s="2"/>
      <c r="F509" s="4"/>
      <c r="G509" s="1"/>
      <c r="M509" s="190"/>
    </row>
    <row r="510" spans="3:13" s="6" customFormat="1" x14ac:dyDescent="0.25">
      <c r="C510" s="1"/>
      <c r="D510" s="1"/>
      <c r="E510" s="2"/>
      <c r="F510" s="4"/>
      <c r="G510" s="1"/>
      <c r="M510" s="190"/>
    </row>
    <row r="511" spans="3:13" s="6" customFormat="1" x14ac:dyDescent="0.25">
      <c r="C511" s="1"/>
      <c r="D511" s="1"/>
      <c r="E511" s="2"/>
      <c r="F511" s="4"/>
      <c r="G511" s="1"/>
      <c r="M511" s="190"/>
    </row>
    <row r="512" spans="3:13" s="6" customFormat="1" x14ac:dyDescent="0.25">
      <c r="C512" s="1"/>
      <c r="D512" s="1"/>
      <c r="E512" s="2"/>
      <c r="F512" s="4"/>
      <c r="G512" s="1"/>
      <c r="M512" s="190"/>
    </row>
    <row r="513" spans="3:13" s="6" customFormat="1" x14ac:dyDescent="0.25">
      <c r="C513" s="1"/>
      <c r="D513" s="1"/>
      <c r="E513" s="2"/>
      <c r="F513" s="4"/>
      <c r="G513" s="1"/>
      <c r="M513" s="190"/>
    </row>
    <row r="514" spans="3:13" s="6" customFormat="1" x14ac:dyDescent="0.25">
      <c r="C514" s="1"/>
      <c r="D514" s="1"/>
      <c r="E514" s="2"/>
      <c r="F514" s="4"/>
      <c r="G514" s="1"/>
      <c r="M514" s="190"/>
    </row>
    <row r="515" spans="3:13" s="6" customFormat="1" x14ac:dyDescent="0.25">
      <c r="C515" s="1"/>
      <c r="D515" s="1"/>
      <c r="E515" s="2"/>
      <c r="F515" s="4"/>
      <c r="G515" s="1"/>
      <c r="M515" s="190"/>
    </row>
    <row r="516" spans="3:13" s="6" customFormat="1" x14ac:dyDescent="0.25">
      <c r="C516" s="1"/>
      <c r="D516" s="1"/>
      <c r="E516" s="2"/>
      <c r="F516" s="4"/>
      <c r="G516" s="1"/>
      <c r="M516" s="190"/>
    </row>
    <row r="517" spans="3:13" s="6" customFormat="1" x14ac:dyDescent="0.25">
      <c r="C517" s="1"/>
      <c r="D517" s="1"/>
      <c r="E517" s="2"/>
      <c r="F517" s="4"/>
      <c r="G517" s="1"/>
      <c r="M517" s="190"/>
    </row>
    <row r="518" spans="3:13" s="6" customFormat="1" x14ac:dyDescent="0.25">
      <c r="C518" s="1"/>
      <c r="D518" s="1"/>
      <c r="E518" s="2"/>
      <c r="F518" s="4"/>
      <c r="G518" s="1"/>
      <c r="M518" s="190"/>
    </row>
    <row r="519" spans="3:13" s="6" customFormat="1" x14ac:dyDescent="0.25">
      <c r="C519" s="1"/>
      <c r="D519" s="1"/>
      <c r="E519" s="2"/>
      <c r="F519" s="4"/>
      <c r="G519" s="1"/>
      <c r="M519" s="190"/>
    </row>
    <row r="520" spans="3:13" s="6" customFormat="1" x14ac:dyDescent="0.25">
      <c r="C520" s="1"/>
      <c r="D520" s="1"/>
      <c r="E520" s="2"/>
      <c r="F520" s="4"/>
      <c r="G520" s="1"/>
      <c r="M520" s="190"/>
    </row>
    <row r="521" spans="3:13" s="6" customFormat="1" x14ac:dyDescent="0.25">
      <c r="C521" s="1"/>
      <c r="D521" s="1"/>
      <c r="E521" s="2"/>
      <c r="F521" s="4"/>
      <c r="G521" s="1"/>
      <c r="M521" s="190"/>
    </row>
    <row r="522" spans="3:13" s="6" customFormat="1" x14ac:dyDescent="0.25">
      <c r="C522" s="1"/>
      <c r="D522" s="1"/>
      <c r="E522" s="2"/>
      <c r="F522" s="4"/>
      <c r="G522" s="1"/>
      <c r="M522" s="190"/>
    </row>
    <row r="523" spans="3:13" s="6" customFormat="1" x14ac:dyDescent="0.25">
      <c r="C523" s="1"/>
      <c r="D523" s="1"/>
      <c r="E523" s="2"/>
      <c r="F523" s="4"/>
      <c r="G523" s="1"/>
      <c r="M523" s="190"/>
    </row>
    <row r="524" spans="3:13" s="6" customFormat="1" x14ac:dyDescent="0.25">
      <c r="C524" s="1"/>
      <c r="D524" s="1"/>
      <c r="E524" s="2"/>
      <c r="F524" s="4"/>
      <c r="G524" s="1"/>
      <c r="M524" s="190"/>
    </row>
    <row r="525" spans="3:13" s="6" customFormat="1" x14ac:dyDescent="0.25">
      <c r="C525" s="1"/>
      <c r="D525" s="1"/>
      <c r="E525" s="2"/>
      <c r="F525" s="4"/>
      <c r="G525" s="1"/>
      <c r="M525" s="190"/>
    </row>
    <row r="526" spans="3:13" s="6" customFormat="1" x14ac:dyDescent="0.25">
      <c r="C526" s="1"/>
      <c r="D526" s="1"/>
      <c r="E526" s="2"/>
      <c r="F526" s="4"/>
      <c r="G526" s="1"/>
      <c r="M526" s="190"/>
    </row>
    <row r="527" spans="3:13" s="6" customFormat="1" x14ac:dyDescent="0.25">
      <c r="C527" s="1"/>
      <c r="D527" s="1"/>
      <c r="E527" s="2"/>
      <c r="F527" s="4"/>
      <c r="G527" s="1"/>
      <c r="M527" s="190"/>
    </row>
    <row r="528" spans="3:13" s="6" customFormat="1" x14ac:dyDescent="0.25">
      <c r="C528" s="1"/>
      <c r="D528" s="1"/>
      <c r="E528" s="2"/>
      <c r="F528" s="4"/>
      <c r="G528" s="1"/>
      <c r="M528" s="190"/>
    </row>
    <row r="529" spans="3:13" s="6" customFormat="1" x14ac:dyDescent="0.25">
      <c r="C529" s="1"/>
      <c r="D529" s="1"/>
      <c r="E529" s="2"/>
      <c r="F529" s="4"/>
      <c r="G529" s="1"/>
      <c r="M529" s="190"/>
    </row>
    <row r="530" spans="3:13" s="6" customFormat="1" x14ac:dyDescent="0.25">
      <c r="C530" s="1"/>
      <c r="D530" s="1"/>
      <c r="E530" s="2"/>
      <c r="F530" s="4"/>
      <c r="G530" s="1"/>
      <c r="M530" s="190"/>
    </row>
    <row r="531" spans="3:13" s="6" customFormat="1" x14ac:dyDescent="0.25">
      <c r="C531" s="1"/>
      <c r="D531" s="1"/>
      <c r="E531" s="2"/>
      <c r="F531" s="4"/>
      <c r="G531" s="1"/>
      <c r="M531" s="190"/>
    </row>
    <row r="532" spans="3:13" s="6" customFormat="1" x14ac:dyDescent="0.25">
      <c r="C532" s="1"/>
      <c r="D532" s="1"/>
      <c r="E532" s="2"/>
      <c r="F532" s="4"/>
      <c r="G532" s="1"/>
      <c r="M532" s="190"/>
    </row>
    <row r="533" spans="3:13" s="6" customFormat="1" x14ac:dyDescent="0.25">
      <c r="C533" s="1"/>
      <c r="D533" s="1"/>
      <c r="E533" s="2"/>
      <c r="F533" s="4"/>
      <c r="G533" s="1"/>
      <c r="M533" s="190"/>
    </row>
    <row r="534" spans="3:13" s="6" customFormat="1" x14ac:dyDescent="0.25">
      <c r="C534" s="1"/>
      <c r="D534" s="1"/>
      <c r="E534" s="2"/>
      <c r="F534" s="4"/>
      <c r="G534" s="1"/>
      <c r="M534" s="190"/>
    </row>
    <row r="535" spans="3:13" s="6" customFormat="1" x14ac:dyDescent="0.25">
      <c r="C535" s="1"/>
      <c r="D535" s="1"/>
      <c r="E535" s="2"/>
      <c r="F535" s="4"/>
      <c r="G535" s="1"/>
      <c r="M535" s="190"/>
    </row>
    <row r="536" spans="3:13" s="6" customFormat="1" x14ac:dyDescent="0.25">
      <c r="C536" s="1"/>
      <c r="D536" s="1"/>
      <c r="E536" s="2"/>
      <c r="F536" s="4"/>
      <c r="G536" s="1"/>
      <c r="M536" s="190"/>
    </row>
    <row r="537" spans="3:13" s="6" customFormat="1" x14ac:dyDescent="0.25">
      <c r="C537" s="1"/>
      <c r="D537" s="1"/>
      <c r="E537" s="2"/>
      <c r="F537" s="4"/>
      <c r="G537" s="1"/>
      <c r="M537" s="190"/>
    </row>
    <row r="538" spans="3:13" s="6" customFormat="1" x14ac:dyDescent="0.25">
      <c r="C538" s="1"/>
      <c r="D538" s="1"/>
      <c r="E538" s="2"/>
      <c r="F538" s="4"/>
      <c r="G538" s="1"/>
      <c r="M538" s="190"/>
    </row>
    <row r="539" spans="3:13" s="6" customFormat="1" x14ac:dyDescent="0.25">
      <c r="C539" s="1"/>
      <c r="D539" s="1"/>
      <c r="E539" s="2"/>
      <c r="F539" s="4"/>
      <c r="G539" s="1"/>
      <c r="M539" s="190"/>
    </row>
    <row r="540" spans="3:13" s="6" customFormat="1" x14ac:dyDescent="0.25">
      <c r="C540" s="1"/>
      <c r="D540" s="1"/>
      <c r="E540" s="2"/>
      <c r="F540" s="4"/>
      <c r="G540" s="1"/>
      <c r="M540" s="190"/>
    </row>
    <row r="541" spans="3:13" s="6" customFormat="1" x14ac:dyDescent="0.25">
      <c r="C541" s="1"/>
      <c r="D541" s="1"/>
      <c r="E541" s="2"/>
      <c r="F541" s="4"/>
      <c r="G541" s="1"/>
      <c r="M541" s="190"/>
    </row>
    <row r="542" spans="3:13" s="6" customFormat="1" x14ac:dyDescent="0.25">
      <c r="C542" s="1"/>
      <c r="D542" s="1"/>
      <c r="E542" s="2"/>
      <c r="F542" s="4"/>
      <c r="G542" s="1"/>
      <c r="M542" s="190"/>
    </row>
    <row r="543" spans="3:13" s="6" customFormat="1" x14ac:dyDescent="0.25">
      <c r="C543" s="1"/>
      <c r="D543" s="1"/>
      <c r="E543" s="2"/>
      <c r="F543" s="4"/>
      <c r="G543" s="1"/>
      <c r="M543" s="190"/>
    </row>
    <row r="544" spans="3:13" s="6" customFormat="1" x14ac:dyDescent="0.25">
      <c r="C544" s="1"/>
      <c r="D544" s="1"/>
      <c r="E544" s="2"/>
      <c r="F544" s="4"/>
      <c r="G544" s="1"/>
      <c r="M544" s="190"/>
    </row>
    <row r="545" spans="3:13" s="6" customFormat="1" x14ac:dyDescent="0.25">
      <c r="C545" s="1"/>
      <c r="D545" s="1"/>
      <c r="E545" s="2"/>
      <c r="F545" s="4"/>
      <c r="G545" s="1"/>
      <c r="M545" s="190"/>
    </row>
    <row r="546" spans="3:13" s="6" customFormat="1" x14ac:dyDescent="0.25">
      <c r="C546" s="1"/>
      <c r="D546" s="1"/>
      <c r="E546" s="2"/>
      <c r="F546" s="4"/>
      <c r="G546" s="1"/>
      <c r="M546" s="190"/>
    </row>
    <row r="547" spans="3:13" s="6" customFormat="1" x14ac:dyDescent="0.25">
      <c r="C547" s="1"/>
      <c r="D547" s="1"/>
      <c r="E547" s="2"/>
      <c r="F547" s="4"/>
      <c r="G547" s="1"/>
      <c r="M547" s="190"/>
    </row>
    <row r="548" spans="3:13" s="6" customFormat="1" x14ac:dyDescent="0.25">
      <c r="C548" s="1"/>
      <c r="D548" s="1"/>
      <c r="E548" s="2"/>
      <c r="F548" s="4"/>
      <c r="G548" s="1"/>
      <c r="M548" s="190"/>
    </row>
    <row r="549" spans="3:13" s="6" customFormat="1" x14ac:dyDescent="0.25">
      <c r="C549" s="1"/>
      <c r="D549" s="1"/>
      <c r="E549" s="2"/>
      <c r="F549" s="4"/>
      <c r="G549" s="1"/>
      <c r="M549" s="190"/>
    </row>
    <row r="550" spans="3:13" s="6" customFormat="1" x14ac:dyDescent="0.25">
      <c r="C550" s="1"/>
      <c r="D550" s="1"/>
      <c r="E550" s="2"/>
      <c r="F550" s="4"/>
      <c r="G550" s="1"/>
      <c r="M550" s="190"/>
    </row>
    <row r="551" spans="3:13" s="6" customFormat="1" x14ac:dyDescent="0.25">
      <c r="C551" s="1"/>
      <c r="D551" s="1"/>
      <c r="E551" s="2"/>
      <c r="F551" s="4"/>
      <c r="G551" s="1"/>
      <c r="M551" s="190"/>
    </row>
    <row r="552" spans="3:13" s="6" customFormat="1" x14ac:dyDescent="0.25">
      <c r="C552" s="1"/>
      <c r="D552" s="1"/>
      <c r="E552" s="2"/>
      <c r="F552" s="4"/>
      <c r="G552" s="1"/>
      <c r="M552" s="190"/>
    </row>
    <row r="553" spans="3:13" s="6" customFormat="1" x14ac:dyDescent="0.25">
      <c r="C553" s="1"/>
      <c r="D553" s="1"/>
      <c r="E553" s="2"/>
      <c r="F553" s="4"/>
      <c r="G553" s="1"/>
      <c r="M553" s="190"/>
    </row>
    <row r="554" spans="3:13" s="6" customFormat="1" x14ac:dyDescent="0.25">
      <c r="C554" s="1"/>
      <c r="D554" s="1"/>
      <c r="E554" s="2"/>
      <c r="F554" s="4"/>
      <c r="G554" s="1"/>
      <c r="M554" s="190"/>
    </row>
    <row r="555" spans="3:13" s="6" customFormat="1" x14ac:dyDescent="0.25">
      <c r="C555" s="1"/>
      <c r="D555" s="1"/>
      <c r="E555" s="2"/>
      <c r="F555" s="4"/>
      <c r="G555" s="1"/>
      <c r="M555" s="190"/>
    </row>
    <row r="556" spans="3:13" s="6" customFormat="1" x14ac:dyDescent="0.25">
      <c r="C556" s="1"/>
      <c r="D556" s="1"/>
      <c r="E556" s="2"/>
      <c r="F556" s="4"/>
      <c r="G556" s="1"/>
      <c r="M556" s="190"/>
    </row>
    <row r="557" spans="3:13" s="6" customFormat="1" x14ac:dyDescent="0.25">
      <c r="C557" s="1"/>
      <c r="D557" s="1"/>
      <c r="E557" s="2"/>
      <c r="F557" s="4"/>
      <c r="G557" s="1"/>
      <c r="M557" s="190"/>
    </row>
    <row r="558" spans="3:13" s="6" customFormat="1" x14ac:dyDescent="0.25">
      <c r="C558" s="1"/>
      <c r="D558" s="1"/>
      <c r="E558" s="2"/>
      <c r="F558" s="4"/>
      <c r="G558" s="1"/>
      <c r="M558" s="190"/>
    </row>
    <row r="559" spans="3:13" s="6" customFormat="1" x14ac:dyDescent="0.25">
      <c r="C559" s="1"/>
      <c r="D559" s="1"/>
      <c r="E559" s="2"/>
      <c r="F559" s="4"/>
      <c r="G559" s="1"/>
      <c r="M559" s="190"/>
    </row>
    <row r="560" spans="3:13" s="6" customFormat="1" x14ac:dyDescent="0.25">
      <c r="C560" s="1"/>
      <c r="D560" s="1"/>
      <c r="E560" s="2"/>
      <c r="F560" s="4"/>
      <c r="G560" s="1"/>
      <c r="M560" s="190"/>
    </row>
    <row r="561" spans="3:13" s="6" customFormat="1" x14ac:dyDescent="0.25">
      <c r="C561" s="1"/>
      <c r="D561" s="1"/>
      <c r="E561" s="2"/>
      <c r="F561" s="4"/>
      <c r="G561" s="1"/>
      <c r="M561" s="190"/>
    </row>
    <row r="562" spans="3:13" s="6" customFormat="1" x14ac:dyDescent="0.25">
      <c r="C562" s="1"/>
      <c r="D562" s="1"/>
      <c r="E562" s="2"/>
      <c r="F562" s="4"/>
      <c r="G562" s="1"/>
      <c r="M562" s="190"/>
    </row>
    <row r="563" spans="3:13" s="6" customFormat="1" x14ac:dyDescent="0.25">
      <c r="C563" s="1"/>
      <c r="D563" s="1"/>
      <c r="E563" s="2"/>
      <c r="F563" s="4"/>
      <c r="G563" s="1"/>
      <c r="M563" s="190"/>
    </row>
    <row r="564" spans="3:13" s="6" customFormat="1" x14ac:dyDescent="0.25">
      <c r="C564" s="1"/>
      <c r="D564" s="1"/>
      <c r="E564" s="2"/>
      <c r="F564" s="4"/>
      <c r="G564" s="1"/>
      <c r="M564" s="190"/>
    </row>
    <row r="565" spans="3:13" s="6" customFormat="1" x14ac:dyDescent="0.25">
      <c r="C565" s="1"/>
      <c r="D565" s="1"/>
      <c r="E565" s="2"/>
      <c r="F565" s="4"/>
      <c r="G565" s="1"/>
      <c r="M565" s="190"/>
    </row>
    <row r="566" spans="3:13" s="6" customFormat="1" x14ac:dyDescent="0.25">
      <c r="C566" s="1"/>
      <c r="D566" s="1"/>
      <c r="E566" s="2"/>
      <c r="F566" s="4"/>
      <c r="G566" s="1"/>
      <c r="M566" s="190"/>
    </row>
    <row r="567" spans="3:13" s="6" customFormat="1" x14ac:dyDescent="0.25">
      <c r="C567" s="1"/>
      <c r="D567" s="1"/>
      <c r="E567" s="2"/>
      <c r="F567" s="4"/>
      <c r="G567" s="1"/>
      <c r="M567" s="190"/>
    </row>
    <row r="568" spans="3:13" s="6" customFormat="1" x14ac:dyDescent="0.25">
      <c r="C568" s="1"/>
      <c r="D568" s="1"/>
      <c r="E568" s="2"/>
      <c r="F568" s="4"/>
      <c r="G568" s="1"/>
      <c r="M568" s="190"/>
    </row>
    <row r="569" spans="3:13" s="6" customFormat="1" x14ac:dyDescent="0.25">
      <c r="C569" s="1"/>
      <c r="D569" s="1"/>
      <c r="E569" s="2"/>
      <c r="F569" s="4"/>
      <c r="G569" s="1"/>
      <c r="M569" s="190"/>
    </row>
    <row r="570" spans="3:13" s="6" customFormat="1" x14ac:dyDescent="0.25">
      <c r="C570" s="1"/>
      <c r="D570" s="1"/>
      <c r="E570" s="2"/>
      <c r="F570" s="4"/>
      <c r="G570" s="1"/>
      <c r="M570" s="190"/>
    </row>
    <row r="571" spans="3:13" s="6" customFormat="1" x14ac:dyDescent="0.25">
      <c r="C571" s="1"/>
      <c r="D571" s="1"/>
      <c r="E571" s="2"/>
      <c r="F571" s="4"/>
      <c r="G571" s="1"/>
      <c r="M571" s="190"/>
    </row>
    <row r="572" spans="3:13" s="6" customFormat="1" x14ac:dyDescent="0.25">
      <c r="C572" s="1"/>
      <c r="D572" s="1"/>
      <c r="E572" s="2"/>
      <c r="F572" s="4"/>
      <c r="G572" s="1"/>
      <c r="M572" s="190"/>
    </row>
    <row r="573" spans="3:13" s="6" customFormat="1" x14ac:dyDescent="0.25">
      <c r="C573" s="1"/>
      <c r="D573" s="1"/>
      <c r="E573" s="2"/>
      <c r="F573" s="4"/>
      <c r="G573" s="1"/>
      <c r="M573" s="190"/>
    </row>
    <row r="574" spans="3:13" s="6" customFormat="1" x14ac:dyDescent="0.25">
      <c r="C574" s="1"/>
      <c r="D574" s="1"/>
      <c r="E574" s="2"/>
      <c r="F574" s="4"/>
      <c r="G574" s="1"/>
      <c r="M574" s="190"/>
    </row>
    <row r="575" spans="3:13" s="6" customFormat="1" x14ac:dyDescent="0.25">
      <c r="C575" s="1"/>
      <c r="D575" s="1"/>
      <c r="E575" s="2"/>
      <c r="F575" s="4"/>
      <c r="G575" s="1"/>
      <c r="M575" s="190"/>
    </row>
    <row r="576" spans="3:13" s="6" customFormat="1" x14ac:dyDescent="0.25">
      <c r="C576" s="1"/>
      <c r="D576" s="1"/>
      <c r="E576" s="2"/>
      <c r="F576" s="4"/>
      <c r="G576" s="1"/>
      <c r="M576" s="190"/>
    </row>
    <row r="577" spans="3:13" s="6" customFormat="1" x14ac:dyDescent="0.25">
      <c r="C577" s="1"/>
      <c r="D577" s="1"/>
      <c r="E577" s="2"/>
      <c r="F577" s="4"/>
      <c r="G577" s="1"/>
      <c r="M577" s="190"/>
    </row>
    <row r="578" spans="3:13" s="6" customFormat="1" x14ac:dyDescent="0.25">
      <c r="C578" s="1"/>
      <c r="D578" s="1"/>
      <c r="E578" s="2"/>
      <c r="F578" s="4"/>
      <c r="G578" s="1"/>
      <c r="M578" s="190"/>
    </row>
    <row r="579" spans="3:13" s="6" customFormat="1" x14ac:dyDescent="0.25">
      <c r="C579" s="1"/>
      <c r="D579" s="1"/>
      <c r="E579" s="2"/>
      <c r="F579" s="4"/>
      <c r="G579" s="1"/>
      <c r="M579" s="190"/>
    </row>
    <row r="580" spans="3:13" s="6" customFormat="1" x14ac:dyDescent="0.25">
      <c r="C580" s="1"/>
      <c r="D580" s="1"/>
      <c r="E580" s="2"/>
      <c r="F580" s="4"/>
      <c r="G580" s="1"/>
      <c r="M580" s="190"/>
    </row>
    <row r="581" spans="3:13" s="6" customFormat="1" x14ac:dyDescent="0.25">
      <c r="C581" s="1"/>
      <c r="D581" s="1"/>
      <c r="E581" s="2"/>
      <c r="F581" s="4"/>
      <c r="G581" s="1"/>
      <c r="M581" s="190"/>
    </row>
    <row r="582" spans="3:13" s="6" customFormat="1" x14ac:dyDescent="0.25">
      <c r="C582" s="1"/>
      <c r="D582" s="1"/>
      <c r="E582" s="2"/>
      <c r="F582" s="4"/>
      <c r="G582" s="1"/>
      <c r="M582" s="190"/>
    </row>
    <row r="583" spans="3:13" s="6" customFormat="1" x14ac:dyDescent="0.25">
      <c r="C583" s="1"/>
      <c r="D583" s="1"/>
      <c r="E583" s="2"/>
      <c r="F583" s="4"/>
      <c r="G583" s="1"/>
      <c r="M583" s="190"/>
    </row>
    <row r="584" spans="3:13" s="6" customFormat="1" x14ac:dyDescent="0.25">
      <c r="C584" s="1"/>
      <c r="D584" s="1"/>
      <c r="E584" s="2"/>
      <c r="F584" s="4"/>
      <c r="G584" s="1"/>
      <c r="M584" s="190"/>
    </row>
    <row r="585" spans="3:13" s="6" customFormat="1" x14ac:dyDescent="0.25">
      <c r="C585" s="1"/>
      <c r="D585" s="1"/>
      <c r="E585" s="2"/>
      <c r="F585" s="4"/>
      <c r="G585" s="1"/>
      <c r="M585" s="190"/>
    </row>
    <row r="586" spans="3:13" s="6" customFormat="1" x14ac:dyDescent="0.25">
      <c r="C586" s="1"/>
      <c r="D586" s="1"/>
      <c r="E586" s="2"/>
      <c r="F586" s="4"/>
      <c r="G586" s="1"/>
      <c r="M586" s="190"/>
    </row>
    <row r="587" spans="3:13" s="6" customFormat="1" x14ac:dyDescent="0.25">
      <c r="C587" s="1"/>
      <c r="D587" s="1"/>
      <c r="E587" s="2"/>
      <c r="F587" s="4"/>
      <c r="G587" s="1"/>
      <c r="M587" s="190"/>
    </row>
    <row r="588" spans="3:13" s="6" customFormat="1" x14ac:dyDescent="0.25">
      <c r="C588" s="1"/>
      <c r="D588" s="1"/>
      <c r="E588" s="2"/>
      <c r="F588" s="4"/>
      <c r="G588" s="1"/>
      <c r="M588" s="190"/>
    </row>
    <row r="589" spans="3:13" s="6" customFormat="1" x14ac:dyDescent="0.25">
      <c r="C589" s="1"/>
      <c r="D589" s="1"/>
      <c r="E589" s="2"/>
      <c r="F589" s="4"/>
      <c r="G589" s="1"/>
      <c r="M589" s="190"/>
    </row>
    <row r="590" spans="3:13" s="6" customFormat="1" x14ac:dyDescent="0.25">
      <c r="C590" s="1"/>
      <c r="D590" s="1"/>
      <c r="E590" s="2"/>
      <c r="F590" s="4"/>
      <c r="G590" s="1"/>
      <c r="M590" s="190"/>
    </row>
    <row r="591" spans="3:13" s="6" customFormat="1" x14ac:dyDescent="0.25">
      <c r="C591" s="1"/>
      <c r="D591" s="1"/>
      <c r="E591" s="2"/>
      <c r="F591" s="4"/>
      <c r="G591" s="1"/>
      <c r="M591" s="190"/>
    </row>
    <row r="592" spans="3:13" s="6" customFormat="1" x14ac:dyDescent="0.25">
      <c r="C592" s="1"/>
      <c r="D592" s="1"/>
      <c r="E592" s="2"/>
      <c r="F592" s="4"/>
      <c r="G592" s="1"/>
      <c r="M592" s="190"/>
    </row>
    <row r="593" spans="3:13" s="6" customFormat="1" x14ac:dyDescent="0.25">
      <c r="C593" s="1"/>
      <c r="D593" s="1"/>
      <c r="E593" s="2"/>
      <c r="F593" s="4"/>
      <c r="G593" s="1"/>
      <c r="M593" s="190"/>
    </row>
    <row r="594" spans="3:13" s="6" customFormat="1" x14ac:dyDescent="0.25">
      <c r="C594" s="1"/>
      <c r="D594" s="1"/>
      <c r="E594" s="2"/>
      <c r="F594" s="4"/>
      <c r="G594" s="1"/>
      <c r="M594" s="190"/>
    </row>
    <row r="595" spans="3:13" s="6" customFormat="1" x14ac:dyDescent="0.25">
      <c r="C595" s="1"/>
      <c r="D595" s="1"/>
      <c r="E595" s="2"/>
      <c r="F595" s="4"/>
      <c r="G595" s="1"/>
      <c r="M595" s="190"/>
    </row>
    <row r="596" spans="3:13" s="6" customFormat="1" x14ac:dyDescent="0.25">
      <c r="C596" s="1"/>
      <c r="D596" s="1"/>
      <c r="E596" s="2"/>
      <c r="F596" s="4"/>
      <c r="G596" s="1"/>
      <c r="M596" s="190"/>
    </row>
    <row r="597" spans="3:13" s="6" customFormat="1" x14ac:dyDescent="0.25">
      <c r="C597" s="1"/>
      <c r="D597" s="1"/>
      <c r="E597" s="2"/>
      <c r="F597" s="4"/>
      <c r="G597" s="1"/>
      <c r="M597" s="190"/>
    </row>
    <row r="598" spans="3:13" s="6" customFormat="1" x14ac:dyDescent="0.25">
      <c r="C598" s="1"/>
      <c r="D598" s="1"/>
      <c r="E598" s="2"/>
      <c r="F598" s="4"/>
      <c r="G598" s="1"/>
      <c r="M598" s="190"/>
    </row>
    <row r="599" spans="3:13" s="6" customFormat="1" x14ac:dyDescent="0.25">
      <c r="C599" s="1"/>
      <c r="D599" s="1"/>
      <c r="E599" s="2"/>
      <c r="F599" s="4"/>
      <c r="G599" s="1"/>
      <c r="M599" s="190"/>
    </row>
    <row r="600" spans="3:13" s="6" customFormat="1" x14ac:dyDescent="0.25">
      <c r="C600" s="1"/>
      <c r="D600" s="1"/>
      <c r="E600" s="2"/>
      <c r="F600" s="4"/>
      <c r="G600" s="1"/>
      <c r="M600" s="190"/>
    </row>
    <row r="601" spans="3:13" s="6" customFormat="1" x14ac:dyDescent="0.25">
      <c r="C601" s="1"/>
      <c r="D601" s="1"/>
      <c r="E601" s="2"/>
      <c r="F601" s="4"/>
      <c r="G601" s="1"/>
      <c r="M601" s="190"/>
    </row>
    <row r="602" spans="3:13" s="6" customFormat="1" x14ac:dyDescent="0.25">
      <c r="C602" s="1"/>
      <c r="D602" s="1"/>
      <c r="E602" s="2"/>
      <c r="F602" s="4"/>
      <c r="G602" s="1"/>
      <c r="M602" s="190"/>
    </row>
    <row r="603" spans="3:13" s="6" customFormat="1" x14ac:dyDescent="0.25">
      <c r="C603" s="1"/>
      <c r="D603" s="1"/>
      <c r="E603" s="2"/>
      <c r="F603" s="4"/>
      <c r="G603" s="1"/>
      <c r="M603" s="190"/>
    </row>
    <row r="604" spans="3:13" s="6" customFormat="1" x14ac:dyDescent="0.25">
      <c r="C604" s="1"/>
      <c r="D604" s="1"/>
      <c r="E604" s="2"/>
      <c r="F604" s="4"/>
      <c r="G604" s="1"/>
      <c r="M604" s="190"/>
    </row>
    <row r="605" spans="3:13" s="6" customFormat="1" x14ac:dyDescent="0.25">
      <c r="C605" s="1"/>
      <c r="D605" s="1"/>
      <c r="E605" s="2"/>
      <c r="F605" s="4"/>
      <c r="G605" s="1"/>
      <c r="M605" s="190"/>
    </row>
    <row r="606" spans="3:13" s="6" customFormat="1" x14ac:dyDescent="0.25">
      <c r="C606" s="1"/>
      <c r="D606" s="1"/>
      <c r="E606" s="2"/>
      <c r="F606" s="4"/>
      <c r="G606" s="1"/>
      <c r="M606" s="190"/>
    </row>
    <row r="607" spans="3:13" s="6" customFormat="1" x14ac:dyDescent="0.25">
      <c r="C607" s="1"/>
      <c r="D607" s="1"/>
      <c r="E607" s="2"/>
      <c r="F607" s="4"/>
      <c r="G607" s="1"/>
      <c r="M607" s="190"/>
    </row>
    <row r="608" spans="3:13" s="6" customFormat="1" x14ac:dyDescent="0.25">
      <c r="C608" s="1"/>
      <c r="D608" s="1"/>
      <c r="E608" s="2"/>
      <c r="F608" s="4"/>
      <c r="G608" s="1"/>
      <c r="M608" s="190"/>
    </row>
    <row r="609" spans="3:13" s="6" customFormat="1" x14ac:dyDescent="0.25">
      <c r="C609" s="1"/>
      <c r="D609" s="1"/>
      <c r="E609" s="2"/>
      <c r="F609" s="4"/>
      <c r="G609" s="1"/>
      <c r="M609" s="190"/>
    </row>
    <row r="610" spans="3:13" s="6" customFormat="1" x14ac:dyDescent="0.25">
      <c r="C610" s="1"/>
      <c r="D610" s="1"/>
      <c r="E610" s="2"/>
      <c r="F610" s="4"/>
      <c r="G610" s="1"/>
      <c r="M610" s="190"/>
    </row>
    <row r="611" spans="3:13" s="6" customFormat="1" x14ac:dyDescent="0.25">
      <c r="C611" s="1"/>
      <c r="D611" s="1"/>
      <c r="E611" s="2"/>
      <c r="F611" s="4"/>
      <c r="G611" s="1"/>
      <c r="M611" s="190"/>
    </row>
    <row r="612" spans="3:13" s="6" customFormat="1" x14ac:dyDescent="0.25">
      <c r="C612" s="1"/>
      <c r="D612" s="1"/>
      <c r="E612" s="2"/>
      <c r="F612" s="4"/>
      <c r="G612" s="1"/>
      <c r="M612" s="190"/>
    </row>
    <row r="613" spans="3:13" s="6" customFormat="1" x14ac:dyDescent="0.25">
      <c r="C613" s="1"/>
      <c r="D613" s="1"/>
      <c r="E613" s="2"/>
      <c r="F613" s="4"/>
      <c r="G613" s="1"/>
      <c r="M613" s="190"/>
    </row>
    <row r="614" spans="3:13" s="6" customFormat="1" x14ac:dyDescent="0.25">
      <c r="C614" s="1"/>
      <c r="D614" s="1"/>
      <c r="E614" s="2"/>
      <c r="F614" s="4"/>
      <c r="G614" s="1"/>
      <c r="M614" s="190"/>
    </row>
    <row r="615" spans="3:13" s="6" customFormat="1" x14ac:dyDescent="0.25">
      <c r="C615" s="1"/>
      <c r="D615" s="1"/>
      <c r="E615" s="2"/>
      <c r="F615" s="4"/>
      <c r="G615" s="1"/>
      <c r="M615" s="190"/>
    </row>
    <row r="616" spans="3:13" s="6" customFormat="1" x14ac:dyDescent="0.25">
      <c r="C616" s="1"/>
      <c r="D616" s="1"/>
      <c r="E616" s="2"/>
      <c r="F616" s="4"/>
      <c r="G616" s="1"/>
      <c r="M616" s="190"/>
    </row>
    <row r="617" spans="3:13" s="6" customFormat="1" x14ac:dyDescent="0.25">
      <c r="C617" s="1"/>
      <c r="D617" s="1"/>
      <c r="E617" s="2"/>
      <c r="F617" s="4"/>
      <c r="G617" s="1"/>
      <c r="M617" s="190"/>
    </row>
    <row r="618" spans="3:13" s="6" customFormat="1" x14ac:dyDescent="0.25">
      <c r="C618" s="1"/>
      <c r="D618" s="1"/>
      <c r="E618" s="2"/>
      <c r="F618" s="4"/>
      <c r="G618" s="1"/>
      <c r="M618" s="190"/>
    </row>
    <row r="619" spans="3:13" s="6" customFormat="1" x14ac:dyDescent="0.25">
      <c r="C619" s="1"/>
      <c r="D619" s="1"/>
      <c r="E619" s="2"/>
      <c r="F619" s="4"/>
      <c r="G619" s="1"/>
      <c r="M619" s="190"/>
    </row>
    <row r="620" spans="3:13" s="6" customFormat="1" x14ac:dyDescent="0.25">
      <c r="C620" s="1"/>
      <c r="D620" s="1"/>
      <c r="E620" s="2"/>
      <c r="F620" s="4"/>
      <c r="G620" s="1"/>
      <c r="M620" s="190"/>
    </row>
    <row r="621" spans="3:13" s="6" customFormat="1" x14ac:dyDescent="0.25">
      <c r="C621" s="1"/>
      <c r="D621" s="1"/>
      <c r="E621" s="2"/>
      <c r="F621" s="4"/>
      <c r="G621" s="1"/>
      <c r="M621" s="190"/>
    </row>
    <row r="622" spans="3:13" s="6" customFormat="1" x14ac:dyDescent="0.25">
      <c r="C622" s="1"/>
      <c r="D622" s="1"/>
      <c r="E622" s="2"/>
      <c r="F622" s="4"/>
      <c r="G622" s="1"/>
      <c r="M622" s="190"/>
    </row>
    <row r="623" spans="3:13" s="6" customFormat="1" x14ac:dyDescent="0.25">
      <c r="C623" s="1"/>
      <c r="D623" s="1"/>
      <c r="E623" s="2"/>
      <c r="F623" s="4"/>
      <c r="G623" s="1"/>
      <c r="M623" s="190"/>
    </row>
    <row r="624" spans="3:13" s="6" customFormat="1" x14ac:dyDescent="0.25">
      <c r="C624" s="1"/>
      <c r="D624" s="1"/>
      <c r="E624" s="2"/>
      <c r="F624" s="4"/>
      <c r="G624" s="1"/>
      <c r="M624" s="190"/>
    </row>
    <row r="625" spans="3:13" s="6" customFormat="1" x14ac:dyDescent="0.25">
      <c r="C625" s="1"/>
      <c r="D625" s="1"/>
      <c r="E625" s="2"/>
      <c r="F625" s="4"/>
      <c r="G625" s="1"/>
      <c r="M625" s="190"/>
    </row>
    <row r="626" spans="3:13" s="6" customFormat="1" x14ac:dyDescent="0.25">
      <c r="C626" s="1"/>
      <c r="D626" s="1"/>
      <c r="E626" s="2"/>
      <c r="F626" s="4"/>
      <c r="G626" s="1"/>
      <c r="M626" s="190"/>
    </row>
    <row r="627" spans="3:13" s="6" customFormat="1" x14ac:dyDescent="0.25">
      <c r="C627" s="1"/>
      <c r="D627" s="1"/>
      <c r="E627" s="2"/>
      <c r="F627" s="4"/>
      <c r="G627" s="1"/>
      <c r="M627" s="190"/>
    </row>
    <row r="628" spans="3:13" s="6" customFormat="1" x14ac:dyDescent="0.25">
      <c r="C628" s="1"/>
      <c r="D628" s="1"/>
      <c r="E628" s="2"/>
      <c r="F628" s="4"/>
      <c r="G628" s="1"/>
      <c r="M628" s="190"/>
    </row>
    <row r="629" spans="3:13" s="6" customFormat="1" x14ac:dyDescent="0.25">
      <c r="C629" s="1"/>
      <c r="D629" s="1"/>
      <c r="E629" s="2"/>
      <c r="F629" s="4"/>
      <c r="G629" s="1"/>
      <c r="M629" s="190"/>
    </row>
    <row r="630" spans="3:13" s="6" customFormat="1" x14ac:dyDescent="0.25">
      <c r="C630" s="1"/>
      <c r="D630" s="1"/>
      <c r="E630" s="2"/>
      <c r="F630" s="4"/>
      <c r="G630" s="1"/>
      <c r="M630" s="190"/>
    </row>
    <row r="631" spans="3:13" s="6" customFormat="1" x14ac:dyDescent="0.25">
      <c r="C631" s="1"/>
      <c r="D631" s="1"/>
      <c r="E631" s="2"/>
      <c r="F631" s="4"/>
      <c r="G631" s="1"/>
      <c r="M631" s="190"/>
    </row>
    <row r="632" spans="3:13" s="6" customFormat="1" x14ac:dyDescent="0.25">
      <c r="C632" s="1"/>
      <c r="D632" s="1"/>
      <c r="E632" s="2"/>
      <c r="F632" s="4"/>
      <c r="G632" s="1"/>
      <c r="M632" s="190"/>
    </row>
    <row r="633" spans="3:13" s="6" customFormat="1" x14ac:dyDescent="0.25">
      <c r="C633" s="1"/>
      <c r="D633" s="1"/>
      <c r="E633" s="2"/>
      <c r="F633" s="4"/>
      <c r="G633" s="1"/>
      <c r="M633" s="190"/>
    </row>
    <row r="634" spans="3:13" s="6" customFormat="1" x14ac:dyDescent="0.25">
      <c r="C634" s="1"/>
      <c r="D634" s="1"/>
      <c r="E634" s="2"/>
      <c r="F634" s="4"/>
      <c r="G634" s="1"/>
      <c r="M634" s="190"/>
    </row>
    <row r="635" spans="3:13" s="6" customFormat="1" x14ac:dyDescent="0.25">
      <c r="C635" s="1"/>
      <c r="D635" s="1"/>
      <c r="E635" s="2"/>
      <c r="F635" s="4"/>
      <c r="G635" s="1"/>
      <c r="M635" s="190"/>
    </row>
    <row r="636" spans="3:13" s="6" customFormat="1" x14ac:dyDescent="0.25">
      <c r="C636" s="1"/>
      <c r="D636" s="1"/>
      <c r="E636" s="2"/>
      <c r="F636" s="4"/>
      <c r="G636" s="1"/>
      <c r="M636" s="190"/>
    </row>
    <row r="637" spans="3:13" s="6" customFormat="1" x14ac:dyDescent="0.25">
      <c r="C637" s="1"/>
      <c r="D637" s="1"/>
      <c r="E637" s="2"/>
      <c r="F637" s="4"/>
      <c r="G637" s="1"/>
      <c r="M637" s="190"/>
    </row>
    <row r="638" spans="3:13" s="6" customFormat="1" x14ac:dyDescent="0.25">
      <c r="C638" s="1"/>
      <c r="D638" s="1"/>
      <c r="E638" s="2"/>
      <c r="F638" s="4"/>
      <c r="G638" s="1"/>
      <c r="M638" s="190"/>
    </row>
    <row r="639" spans="3:13" s="6" customFormat="1" x14ac:dyDescent="0.25">
      <c r="C639" s="1"/>
      <c r="D639" s="1"/>
      <c r="E639" s="2"/>
      <c r="F639" s="4"/>
      <c r="G639" s="1"/>
      <c r="M639" s="190"/>
    </row>
    <row r="640" spans="3:13" s="6" customFormat="1" x14ac:dyDescent="0.25">
      <c r="C640" s="1"/>
      <c r="D640" s="1"/>
      <c r="E640" s="2"/>
      <c r="F640" s="4"/>
      <c r="G640" s="1"/>
      <c r="M640" s="190"/>
    </row>
    <row r="641" spans="3:13" s="6" customFormat="1" x14ac:dyDescent="0.25">
      <c r="C641" s="1"/>
      <c r="D641" s="1"/>
      <c r="E641" s="2"/>
      <c r="F641" s="4"/>
      <c r="G641" s="1"/>
      <c r="M641" s="190"/>
    </row>
    <row r="642" spans="3:13" s="6" customFormat="1" x14ac:dyDescent="0.25">
      <c r="C642" s="1"/>
      <c r="D642" s="1"/>
      <c r="E642" s="2"/>
      <c r="F642" s="4"/>
      <c r="G642" s="1"/>
      <c r="M642" s="190"/>
    </row>
    <row r="643" spans="3:13" s="6" customFormat="1" x14ac:dyDescent="0.25">
      <c r="C643" s="1"/>
      <c r="D643" s="1"/>
      <c r="E643" s="2"/>
      <c r="F643" s="4"/>
      <c r="G643" s="1"/>
      <c r="M643" s="190"/>
    </row>
    <row r="644" spans="3:13" s="6" customFormat="1" x14ac:dyDescent="0.25">
      <c r="C644" s="1"/>
      <c r="D644" s="1"/>
      <c r="E644" s="2"/>
      <c r="F644" s="4"/>
      <c r="G644" s="1"/>
      <c r="M644" s="190"/>
    </row>
    <row r="645" spans="3:13" s="6" customFormat="1" x14ac:dyDescent="0.25">
      <c r="C645" s="1"/>
      <c r="D645" s="1"/>
      <c r="E645" s="2"/>
      <c r="F645" s="4"/>
      <c r="G645" s="1"/>
      <c r="M645" s="190"/>
    </row>
    <row r="646" spans="3:13" s="6" customFormat="1" x14ac:dyDescent="0.25">
      <c r="C646" s="1"/>
      <c r="D646" s="1"/>
      <c r="E646" s="2"/>
      <c r="F646" s="4"/>
      <c r="G646" s="1"/>
      <c r="M646" s="190"/>
    </row>
    <row r="647" spans="3:13" s="6" customFormat="1" x14ac:dyDescent="0.25">
      <c r="C647" s="1"/>
      <c r="D647" s="1"/>
      <c r="E647" s="2"/>
      <c r="F647" s="4"/>
      <c r="G647" s="1"/>
      <c r="M647" s="190"/>
    </row>
    <row r="648" spans="3:13" s="6" customFormat="1" x14ac:dyDescent="0.25">
      <c r="C648" s="1"/>
      <c r="D648" s="1"/>
      <c r="E648" s="2"/>
      <c r="F648" s="4"/>
      <c r="G648" s="1"/>
      <c r="M648" s="190"/>
    </row>
    <row r="649" spans="3:13" s="6" customFormat="1" x14ac:dyDescent="0.25">
      <c r="C649" s="1"/>
      <c r="D649" s="1"/>
      <c r="E649" s="2"/>
      <c r="F649" s="4"/>
      <c r="G649" s="1"/>
      <c r="M649" s="190"/>
    </row>
    <row r="650" spans="3:13" s="6" customFormat="1" x14ac:dyDescent="0.25">
      <c r="C650" s="1"/>
      <c r="D650" s="1"/>
      <c r="E650" s="2"/>
      <c r="F650" s="4"/>
      <c r="G650" s="1"/>
      <c r="M650" s="190"/>
    </row>
    <row r="651" spans="3:13" s="6" customFormat="1" x14ac:dyDescent="0.25">
      <c r="C651" s="1"/>
      <c r="D651" s="1"/>
      <c r="E651" s="2"/>
      <c r="F651" s="4"/>
      <c r="G651" s="1"/>
      <c r="M651" s="190"/>
    </row>
    <row r="652" spans="3:13" s="6" customFormat="1" x14ac:dyDescent="0.25">
      <c r="C652" s="1"/>
      <c r="D652" s="1"/>
      <c r="E652" s="2"/>
      <c r="F652" s="4"/>
      <c r="G652" s="1"/>
      <c r="M652" s="190"/>
    </row>
    <row r="653" spans="3:13" s="6" customFormat="1" x14ac:dyDescent="0.25">
      <c r="C653" s="1"/>
      <c r="D653" s="1"/>
      <c r="E653" s="2"/>
      <c r="F653" s="4"/>
      <c r="G653" s="1"/>
      <c r="M653" s="190"/>
    </row>
    <row r="654" spans="3:13" s="6" customFormat="1" x14ac:dyDescent="0.25">
      <c r="C654" s="1"/>
      <c r="D654" s="1"/>
      <c r="E654" s="2"/>
      <c r="F654" s="4"/>
      <c r="G654" s="1"/>
      <c r="M654" s="190"/>
    </row>
    <row r="655" spans="3:13" s="6" customFormat="1" x14ac:dyDescent="0.25">
      <c r="C655" s="1"/>
      <c r="D655" s="1"/>
      <c r="E655" s="2"/>
      <c r="F655" s="4"/>
      <c r="G655" s="1"/>
      <c r="M655" s="190"/>
    </row>
    <row r="656" spans="3:13" s="6" customFormat="1" x14ac:dyDescent="0.25">
      <c r="C656" s="1"/>
      <c r="D656" s="1"/>
      <c r="E656" s="2"/>
      <c r="F656" s="4"/>
      <c r="G656" s="1"/>
      <c r="M656" s="190"/>
    </row>
    <row r="657" spans="3:13" s="6" customFormat="1" x14ac:dyDescent="0.25">
      <c r="C657" s="1"/>
      <c r="D657" s="1"/>
      <c r="E657" s="2"/>
      <c r="F657" s="4"/>
      <c r="G657" s="1"/>
      <c r="M657" s="190"/>
    </row>
    <row r="658" spans="3:13" s="6" customFormat="1" x14ac:dyDescent="0.25">
      <c r="C658" s="1"/>
      <c r="D658" s="1"/>
      <c r="E658" s="2"/>
      <c r="F658" s="4"/>
      <c r="G658" s="1"/>
      <c r="M658" s="190"/>
    </row>
    <row r="659" spans="3:13" s="6" customFormat="1" x14ac:dyDescent="0.25">
      <c r="C659" s="1"/>
      <c r="D659" s="1"/>
      <c r="E659" s="2"/>
      <c r="F659" s="4"/>
      <c r="G659" s="1"/>
      <c r="M659" s="190"/>
    </row>
    <row r="660" spans="3:13" s="6" customFormat="1" x14ac:dyDescent="0.25">
      <c r="C660" s="1"/>
      <c r="D660" s="1"/>
      <c r="E660" s="2"/>
      <c r="F660" s="4"/>
      <c r="G660" s="1"/>
      <c r="M660" s="190"/>
    </row>
    <row r="661" spans="3:13" s="6" customFormat="1" x14ac:dyDescent="0.25">
      <c r="C661" s="1"/>
      <c r="D661" s="1"/>
      <c r="E661" s="2"/>
      <c r="F661" s="4"/>
      <c r="G661" s="1"/>
      <c r="M661" s="190"/>
    </row>
    <row r="662" spans="3:13" s="6" customFormat="1" x14ac:dyDescent="0.25">
      <c r="C662" s="1"/>
      <c r="D662" s="1"/>
      <c r="E662" s="2"/>
      <c r="F662" s="4"/>
      <c r="G662" s="1"/>
      <c r="M662" s="190"/>
    </row>
    <row r="663" spans="3:13" s="6" customFormat="1" x14ac:dyDescent="0.25">
      <c r="C663" s="1"/>
      <c r="D663" s="1"/>
      <c r="E663" s="2"/>
      <c r="F663" s="4"/>
      <c r="G663" s="1"/>
      <c r="M663" s="190"/>
    </row>
    <row r="664" spans="3:13" s="6" customFormat="1" x14ac:dyDescent="0.25">
      <c r="C664" s="1"/>
      <c r="D664" s="1"/>
      <c r="E664" s="2"/>
      <c r="F664" s="4"/>
      <c r="G664" s="1"/>
      <c r="M664" s="190"/>
    </row>
    <row r="665" spans="3:13" s="6" customFormat="1" x14ac:dyDescent="0.25">
      <c r="C665" s="1"/>
      <c r="D665" s="1"/>
      <c r="E665" s="2"/>
      <c r="F665" s="4"/>
      <c r="G665" s="1"/>
      <c r="M665" s="190"/>
    </row>
    <row r="666" spans="3:13" s="6" customFormat="1" x14ac:dyDescent="0.25">
      <c r="C666" s="1"/>
      <c r="D666" s="1"/>
      <c r="E666" s="2"/>
      <c r="F666" s="4"/>
      <c r="G666" s="1"/>
      <c r="M666" s="190"/>
    </row>
    <row r="667" spans="3:13" s="6" customFormat="1" x14ac:dyDescent="0.25">
      <c r="C667" s="1"/>
      <c r="D667" s="1"/>
      <c r="E667" s="2"/>
      <c r="F667" s="4"/>
      <c r="G667" s="1"/>
      <c r="M667" s="190"/>
    </row>
    <row r="668" spans="3:13" s="6" customFormat="1" x14ac:dyDescent="0.25">
      <c r="C668" s="1"/>
      <c r="D668" s="1"/>
      <c r="E668" s="2"/>
      <c r="F668" s="4"/>
      <c r="G668" s="1"/>
      <c r="M668" s="190"/>
    </row>
    <row r="669" spans="3:13" s="6" customFormat="1" x14ac:dyDescent="0.25">
      <c r="C669" s="1"/>
      <c r="D669" s="1"/>
      <c r="E669" s="2"/>
      <c r="F669" s="4"/>
      <c r="G669" s="1"/>
      <c r="M669" s="190"/>
    </row>
    <row r="670" spans="3:13" s="6" customFormat="1" x14ac:dyDescent="0.25">
      <c r="C670" s="1"/>
      <c r="D670" s="1"/>
      <c r="E670" s="2"/>
      <c r="F670" s="4"/>
      <c r="G670" s="1"/>
      <c r="M670" s="190"/>
    </row>
    <row r="671" spans="3:13" s="6" customFormat="1" x14ac:dyDescent="0.25">
      <c r="C671" s="1"/>
      <c r="D671" s="1"/>
      <c r="E671" s="2"/>
      <c r="F671" s="4"/>
      <c r="G671" s="1"/>
      <c r="M671" s="190"/>
    </row>
    <row r="672" spans="3:13" s="6" customFormat="1" x14ac:dyDescent="0.25">
      <c r="C672" s="1"/>
      <c r="D672" s="1"/>
      <c r="E672" s="2"/>
      <c r="F672" s="4"/>
      <c r="G672" s="1"/>
      <c r="M672" s="190"/>
    </row>
    <row r="673" spans="3:13" s="6" customFormat="1" x14ac:dyDescent="0.25">
      <c r="C673" s="1"/>
      <c r="D673" s="1"/>
      <c r="E673" s="2"/>
      <c r="F673" s="4"/>
      <c r="G673" s="1"/>
      <c r="M673" s="190"/>
    </row>
    <row r="674" spans="3:13" s="6" customFormat="1" x14ac:dyDescent="0.25">
      <c r="C674" s="1"/>
      <c r="D674" s="1"/>
      <c r="E674" s="2"/>
      <c r="F674" s="4"/>
      <c r="G674" s="1"/>
      <c r="M674" s="190"/>
    </row>
    <row r="675" spans="3:13" s="6" customFormat="1" x14ac:dyDescent="0.25">
      <c r="C675" s="1"/>
      <c r="D675" s="1"/>
      <c r="E675" s="2"/>
      <c r="F675" s="4"/>
      <c r="G675" s="1"/>
      <c r="M675" s="190"/>
    </row>
    <row r="676" spans="3:13" s="6" customFormat="1" x14ac:dyDescent="0.25">
      <c r="C676" s="1"/>
      <c r="D676" s="1"/>
      <c r="E676" s="2"/>
      <c r="F676" s="4"/>
      <c r="G676" s="1"/>
      <c r="M676" s="190"/>
    </row>
    <row r="677" spans="3:13" s="6" customFormat="1" x14ac:dyDescent="0.25">
      <c r="C677" s="1"/>
      <c r="D677" s="1"/>
      <c r="E677" s="2"/>
      <c r="F677" s="4"/>
      <c r="G677" s="1"/>
      <c r="M677" s="190"/>
    </row>
    <row r="678" spans="3:13" s="6" customFormat="1" x14ac:dyDescent="0.25">
      <c r="C678" s="1"/>
      <c r="D678" s="1"/>
      <c r="E678" s="2"/>
      <c r="F678" s="4"/>
      <c r="G678" s="1"/>
      <c r="M678" s="190"/>
    </row>
    <row r="679" spans="3:13" s="6" customFormat="1" x14ac:dyDescent="0.25">
      <c r="C679" s="1"/>
      <c r="D679" s="1"/>
      <c r="E679" s="2"/>
      <c r="F679" s="4"/>
      <c r="G679" s="1"/>
      <c r="M679" s="190"/>
    </row>
    <row r="680" spans="3:13" s="6" customFormat="1" x14ac:dyDescent="0.25">
      <c r="C680" s="1"/>
      <c r="D680" s="1"/>
      <c r="E680" s="2"/>
      <c r="F680" s="4"/>
      <c r="G680" s="1"/>
      <c r="M680" s="190"/>
    </row>
    <row r="681" spans="3:13" s="6" customFormat="1" x14ac:dyDescent="0.25">
      <c r="C681" s="1"/>
      <c r="D681" s="1"/>
      <c r="E681" s="2"/>
      <c r="F681" s="4"/>
      <c r="G681" s="1"/>
      <c r="M681" s="190"/>
    </row>
    <row r="682" spans="3:13" s="6" customFormat="1" x14ac:dyDescent="0.25">
      <c r="C682" s="1"/>
      <c r="D682" s="1"/>
      <c r="E682" s="2"/>
      <c r="F682" s="4"/>
      <c r="G682" s="1"/>
      <c r="M682" s="190"/>
    </row>
    <row r="683" spans="3:13" s="6" customFormat="1" x14ac:dyDescent="0.25">
      <c r="C683" s="1"/>
      <c r="D683" s="1"/>
      <c r="E683" s="2"/>
      <c r="F683" s="4"/>
      <c r="G683" s="1"/>
      <c r="M683" s="190"/>
    </row>
    <row r="684" spans="3:13" s="6" customFormat="1" x14ac:dyDescent="0.25">
      <c r="C684" s="1"/>
      <c r="D684" s="1"/>
      <c r="E684" s="2"/>
      <c r="F684" s="4"/>
      <c r="G684" s="1"/>
      <c r="M684" s="190"/>
    </row>
    <row r="685" spans="3:13" s="6" customFormat="1" x14ac:dyDescent="0.25">
      <c r="C685" s="1"/>
      <c r="D685" s="1"/>
      <c r="E685" s="2"/>
      <c r="F685" s="4"/>
      <c r="G685" s="1"/>
      <c r="M685" s="190"/>
    </row>
    <row r="686" spans="3:13" s="6" customFormat="1" x14ac:dyDescent="0.25">
      <c r="C686" s="1"/>
      <c r="D686" s="1"/>
      <c r="E686" s="2"/>
      <c r="F686" s="4"/>
      <c r="G686" s="1"/>
      <c r="M686" s="190"/>
    </row>
    <row r="687" spans="3:13" s="6" customFormat="1" x14ac:dyDescent="0.25">
      <c r="C687" s="1"/>
      <c r="D687" s="1"/>
      <c r="E687" s="2"/>
      <c r="F687" s="4"/>
      <c r="G687" s="1"/>
      <c r="M687" s="190"/>
    </row>
    <row r="688" spans="3:13" s="6" customFormat="1" x14ac:dyDescent="0.25">
      <c r="C688" s="1"/>
      <c r="D688" s="1"/>
      <c r="E688" s="2"/>
      <c r="F688" s="4"/>
      <c r="G688" s="1"/>
      <c r="M688" s="190"/>
    </row>
    <row r="689" spans="3:13" s="6" customFormat="1" x14ac:dyDescent="0.25">
      <c r="C689" s="1"/>
      <c r="D689" s="1"/>
      <c r="E689" s="2"/>
      <c r="F689" s="4"/>
      <c r="G689" s="1"/>
      <c r="M689" s="190"/>
    </row>
    <row r="690" spans="3:13" s="6" customFormat="1" x14ac:dyDescent="0.25">
      <c r="C690" s="1"/>
      <c r="D690" s="1"/>
      <c r="E690" s="2"/>
      <c r="F690" s="4"/>
      <c r="G690" s="1"/>
      <c r="M690" s="190"/>
    </row>
    <row r="691" spans="3:13" s="6" customFormat="1" x14ac:dyDescent="0.25">
      <c r="C691" s="1"/>
      <c r="D691" s="1"/>
      <c r="E691" s="2"/>
      <c r="F691" s="4"/>
      <c r="G691" s="1"/>
      <c r="M691" s="190"/>
    </row>
    <row r="692" spans="3:13" s="6" customFormat="1" x14ac:dyDescent="0.25">
      <c r="C692" s="1"/>
      <c r="D692" s="1"/>
      <c r="E692" s="2"/>
      <c r="F692" s="4"/>
      <c r="G692" s="1"/>
      <c r="M692" s="190"/>
    </row>
    <row r="693" spans="3:13" s="6" customFormat="1" x14ac:dyDescent="0.25">
      <c r="C693" s="1"/>
      <c r="D693" s="1"/>
      <c r="E693" s="2"/>
      <c r="F693" s="4"/>
      <c r="G693" s="1"/>
      <c r="M693" s="190"/>
    </row>
    <row r="694" spans="3:13" s="6" customFormat="1" x14ac:dyDescent="0.25">
      <c r="C694" s="1"/>
      <c r="D694" s="1"/>
      <c r="E694" s="2"/>
      <c r="F694" s="4"/>
      <c r="G694" s="1"/>
      <c r="M694" s="190"/>
    </row>
    <row r="695" spans="3:13" s="6" customFormat="1" x14ac:dyDescent="0.25">
      <c r="C695" s="1"/>
      <c r="D695" s="1"/>
      <c r="E695" s="2"/>
      <c r="F695" s="4"/>
      <c r="G695" s="1"/>
      <c r="M695" s="190"/>
    </row>
    <row r="696" spans="3:13" s="6" customFormat="1" x14ac:dyDescent="0.25">
      <c r="C696" s="1"/>
      <c r="D696" s="1"/>
      <c r="E696" s="2"/>
      <c r="F696" s="4"/>
      <c r="G696" s="1"/>
      <c r="M696" s="190"/>
    </row>
    <row r="697" spans="3:13" s="6" customFormat="1" x14ac:dyDescent="0.25">
      <c r="C697" s="1"/>
      <c r="D697" s="1"/>
      <c r="E697" s="2"/>
      <c r="F697" s="4"/>
      <c r="G697" s="1"/>
      <c r="M697" s="190"/>
    </row>
    <row r="698" spans="3:13" s="6" customFormat="1" x14ac:dyDescent="0.25">
      <c r="C698" s="1"/>
      <c r="D698" s="1"/>
      <c r="E698" s="2"/>
      <c r="F698" s="4"/>
      <c r="G698" s="1"/>
      <c r="M698" s="190"/>
    </row>
    <row r="699" spans="3:13" s="6" customFormat="1" x14ac:dyDescent="0.25">
      <c r="C699" s="1"/>
      <c r="D699" s="1"/>
      <c r="E699" s="2"/>
      <c r="F699" s="4"/>
      <c r="G699" s="1"/>
      <c r="M699" s="190"/>
    </row>
    <row r="700" spans="3:13" s="6" customFormat="1" x14ac:dyDescent="0.25">
      <c r="C700" s="1"/>
      <c r="D700" s="1"/>
      <c r="E700" s="2"/>
      <c r="F700" s="4"/>
      <c r="G700" s="1"/>
      <c r="M700" s="190"/>
    </row>
    <row r="701" spans="3:13" s="6" customFormat="1" x14ac:dyDescent="0.25">
      <c r="C701" s="1"/>
      <c r="D701" s="1"/>
      <c r="E701" s="2"/>
      <c r="F701" s="4"/>
      <c r="G701" s="1"/>
      <c r="M701" s="190"/>
    </row>
    <row r="702" spans="3:13" s="6" customFormat="1" x14ac:dyDescent="0.25">
      <c r="C702" s="1"/>
      <c r="D702" s="1"/>
      <c r="E702" s="2"/>
      <c r="F702" s="4"/>
      <c r="G702" s="1"/>
      <c r="M702" s="190"/>
    </row>
    <row r="703" spans="3:13" s="6" customFormat="1" x14ac:dyDescent="0.25">
      <c r="C703" s="1"/>
      <c r="D703" s="1"/>
      <c r="E703" s="2"/>
      <c r="F703" s="4"/>
      <c r="G703" s="1"/>
      <c r="M703" s="190"/>
    </row>
    <row r="704" spans="3:13" s="6" customFormat="1" x14ac:dyDescent="0.25">
      <c r="C704" s="1"/>
      <c r="D704" s="1"/>
      <c r="E704" s="2"/>
      <c r="F704" s="4"/>
      <c r="G704" s="1"/>
      <c r="M704" s="190"/>
    </row>
    <row r="705" spans="3:13" s="6" customFormat="1" x14ac:dyDescent="0.25">
      <c r="C705" s="1"/>
      <c r="D705" s="1"/>
      <c r="E705" s="2"/>
      <c r="F705" s="4"/>
      <c r="G705" s="1"/>
      <c r="M705" s="190"/>
    </row>
    <row r="706" spans="3:13" s="6" customFormat="1" x14ac:dyDescent="0.25">
      <c r="C706" s="1"/>
      <c r="D706" s="1"/>
      <c r="E706" s="2"/>
      <c r="F706" s="4"/>
      <c r="G706" s="1"/>
      <c r="M706" s="190"/>
    </row>
    <row r="707" spans="3:13" s="6" customFormat="1" x14ac:dyDescent="0.25">
      <c r="C707" s="1"/>
      <c r="D707" s="1"/>
      <c r="E707" s="2"/>
      <c r="F707" s="4"/>
      <c r="G707" s="1"/>
      <c r="M707" s="190"/>
    </row>
    <row r="708" spans="3:13" s="6" customFormat="1" x14ac:dyDescent="0.25">
      <c r="C708" s="1"/>
      <c r="D708" s="1"/>
      <c r="E708" s="2"/>
      <c r="F708" s="4"/>
      <c r="G708" s="1"/>
      <c r="M708" s="190"/>
    </row>
    <row r="709" spans="3:13" s="6" customFormat="1" x14ac:dyDescent="0.25">
      <c r="C709" s="1"/>
      <c r="D709" s="1"/>
      <c r="E709" s="2"/>
      <c r="F709" s="4"/>
      <c r="G709" s="1"/>
      <c r="M709" s="190"/>
    </row>
    <row r="710" spans="3:13" s="6" customFormat="1" x14ac:dyDescent="0.25">
      <c r="C710" s="1"/>
      <c r="D710" s="1"/>
      <c r="E710" s="2"/>
      <c r="F710" s="4"/>
      <c r="G710" s="1"/>
      <c r="M710" s="190"/>
    </row>
    <row r="711" spans="3:13" s="6" customFormat="1" x14ac:dyDescent="0.25">
      <c r="C711" s="1"/>
      <c r="D711" s="1"/>
      <c r="E711" s="2"/>
      <c r="F711" s="4"/>
      <c r="G711" s="1"/>
      <c r="M711" s="190"/>
    </row>
    <row r="712" spans="3:13" s="6" customFormat="1" x14ac:dyDescent="0.25">
      <c r="C712" s="1"/>
      <c r="D712" s="1"/>
      <c r="E712" s="2"/>
      <c r="F712" s="4"/>
      <c r="G712" s="1"/>
      <c r="M712" s="190"/>
    </row>
    <row r="713" spans="3:13" s="6" customFormat="1" x14ac:dyDescent="0.25">
      <c r="C713" s="1"/>
      <c r="D713" s="1"/>
      <c r="E713" s="2"/>
      <c r="F713" s="4"/>
      <c r="G713" s="1"/>
      <c r="M713" s="190"/>
    </row>
    <row r="714" spans="3:13" s="6" customFormat="1" x14ac:dyDescent="0.25">
      <c r="C714" s="1"/>
      <c r="D714" s="1"/>
      <c r="E714" s="2"/>
      <c r="F714" s="4"/>
      <c r="G714" s="1"/>
      <c r="M714" s="190"/>
    </row>
    <row r="715" spans="3:13" s="6" customFormat="1" x14ac:dyDescent="0.25">
      <c r="C715" s="1"/>
      <c r="D715" s="1"/>
      <c r="E715" s="2"/>
      <c r="F715" s="4"/>
      <c r="G715" s="1"/>
      <c r="M715" s="190"/>
    </row>
    <row r="716" spans="3:13" s="6" customFormat="1" x14ac:dyDescent="0.25">
      <c r="C716" s="1"/>
      <c r="D716" s="1"/>
      <c r="E716" s="2"/>
      <c r="F716" s="4"/>
      <c r="G716" s="1"/>
      <c r="M716" s="190"/>
    </row>
    <row r="717" spans="3:13" s="6" customFormat="1" x14ac:dyDescent="0.25">
      <c r="C717" s="1"/>
      <c r="D717" s="1"/>
      <c r="E717" s="2"/>
      <c r="F717" s="4"/>
      <c r="G717" s="1"/>
      <c r="M717" s="190"/>
    </row>
    <row r="718" spans="3:13" s="6" customFormat="1" x14ac:dyDescent="0.25">
      <c r="C718" s="1"/>
      <c r="D718" s="1"/>
      <c r="E718" s="2"/>
      <c r="F718" s="4"/>
      <c r="G718" s="1"/>
      <c r="M718" s="190"/>
    </row>
    <row r="719" spans="3:13" s="6" customFormat="1" x14ac:dyDescent="0.25">
      <c r="C719" s="1"/>
      <c r="D719" s="1"/>
      <c r="E719" s="2"/>
      <c r="F719" s="4"/>
      <c r="G719" s="1"/>
      <c r="M719" s="190"/>
    </row>
    <row r="720" spans="3:13" s="6" customFormat="1" x14ac:dyDescent="0.25">
      <c r="C720" s="1"/>
      <c r="D720" s="1"/>
      <c r="E720" s="2"/>
      <c r="F720" s="4"/>
      <c r="G720" s="1"/>
      <c r="M720" s="190"/>
    </row>
    <row r="721" spans="3:13" s="6" customFormat="1" x14ac:dyDescent="0.25">
      <c r="C721" s="1"/>
      <c r="D721" s="1"/>
      <c r="E721" s="2"/>
      <c r="F721" s="4"/>
      <c r="G721" s="1"/>
      <c r="M721" s="190"/>
    </row>
    <row r="722" spans="3:13" s="6" customFormat="1" x14ac:dyDescent="0.25">
      <c r="C722" s="1"/>
      <c r="D722" s="1"/>
      <c r="E722" s="2"/>
      <c r="F722" s="4"/>
      <c r="G722" s="1"/>
      <c r="M722" s="190"/>
    </row>
    <row r="723" spans="3:13" s="6" customFormat="1" x14ac:dyDescent="0.25">
      <c r="C723" s="1"/>
      <c r="D723" s="1"/>
      <c r="E723" s="2"/>
      <c r="F723" s="4"/>
      <c r="G723" s="1"/>
      <c r="M723" s="190"/>
    </row>
    <row r="724" spans="3:13" s="6" customFormat="1" x14ac:dyDescent="0.25">
      <c r="C724" s="1"/>
      <c r="D724" s="1"/>
      <c r="E724" s="2"/>
      <c r="F724" s="4"/>
      <c r="G724" s="1"/>
      <c r="M724" s="190"/>
    </row>
    <row r="725" spans="3:13" s="6" customFormat="1" x14ac:dyDescent="0.25">
      <c r="C725" s="1"/>
      <c r="D725" s="1"/>
      <c r="E725" s="2"/>
      <c r="F725" s="4"/>
      <c r="G725" s="1"/>
      <c r="M725" s="190"/>
    </row>
    <row r="726" spans="3:13" s="6" customFormat="1" x14ac:dyDescent="0.25">
      <c r="C726" s="1"/>
      <c r="D726" s="1"/>
      <c r="E726" s="2"/>
      <c r="F726" s="4"/>
      <c r="G726" s="1"/>
      <c r="M726" s="190"/>
    </row>
    <row r="727" spans="3:13" s="6" customFormat="1" x14ac:dyDescent="0.25">
      <c r="C727" s="1"/>
      <c r="D727" s="1"/>
      <c r="E727" s="2"/>
      <c r="F727" s="4"/>
      <c r="G727" s="1"/>
      <c r="M727" s="190"/>
    </row>
    <row r="728" spans="3:13" s="6" customFormat="1" x14ac:dyDescent="0.25">
      <c r="C728" s="1"/>
      <c r="D728" s="1"/>
      <c r="E728" s="2"/>
      <c r="F728" s="4"/>
      <c r="G728" s="1"/>
      <c r="M728" s="190"/>
    </row>
    <row r="729" spans="3:13" s="6" customFormat="1" x14ac:dyDescent="0.25">
      <c r="C729" s="1"/>
      <c r="D729" s="1"/>
      <c r="E729" s="2"/>
      <c r="F729" s="4"/>
      <c r="G729" s="1"/>
      <c r="M729" s="190"/>
    </row>
    <row r="730" spans="3:13" s="6" customFormat="1" x14ac:dyDescent="0.25">
      <c r="C730" s="1"/>
      <c r="D730" s="1"/>
      <c r="E730" s="2"/>
      <c r="F730" s="4"/>
      <c r="G730" s="1"/>
      <c r="M730" s="190"/>
    </row>
    <row r="731" spans="3:13" s="6" customFormat="1" x14ac:dyDescent="0.25">
      <c r="C731" s="1"/>
      <c r="D731" s="1"/>
      <c r="E731" s="2"/>
      <c r="F731" s="4"/>
      <c r="G731" s="1"/>
      <c r="M731" s="190"/>
    </row>
    <row r="732" spans="3:13" s="6" customFormat="1" x14ac:dyDescent="0.25">
      <c r="C732" s="1"/>
      <c r="D732" s="1"/>
      <c r="E732" s="2"/>
      <c r="F732" s="4"/>
      <c r="G732" s="1"/>
      <c r="M732" s="190"/>
    </row>
    <row r="733" spans="3:13" s="6" customFormat="1" x14ac:dyDescent="0.25">
      <c r="C733" s="1"/>
      <c r="D733" s="1"/>
      <c r="E733" s="2"/>
      <c r="F733" s="4"/>
      <c r="G733" s="1"/>
      <c r="M733" s="190"/>
    </row>
    <row r="734" spans="3:13" s="6" customFormat="1" x14ac:dyDescent="0.25">
      <c r="C734" s="1"/>
      <c r="D734" s="1"/>
      <c r="E734" s="2"/>
      <c r="F734" s="4"/>
      <c r="G734" s="1"/>
      <c r="M734" s="190"/>
    </row>
    <row r="735" spans="3:13" s="6" customFormat="1" x14ac:dyDescent="0.25">
      <c r="C735" s="1"/>
      <c r="D735" s="1"/>
      <c r="E735" s="2"/>
      <c r="F735" s="4"/>
      <c r="G735" s="1"/>
      <c r="M735" s="190"/>
    </row>
    <row r="736" spans="3:13" s="6" customFormat="1" x14ac:dyDescent="0.25">
      <c r="C736" s="1"/>
      <c r="D736" s="1"/>
      <c r="E736" s="2"/>
      <c r="F736" s="4"/>
      <c r="G736" s="1"/>
      <c r="M736" s="190"/>
    </row>
    <row r="737" spans="3:13" s="6" customFormat="1" x14ac:dyDescent="0.25">
      <c r="C737" s="1"/>
      <c r="D737" s="1"/>
      <c r="E737" s="2"/>
      <c r="F737" s="4"/>
      <c r="G737" s="1"/>
      <c r="M737" s="190"/>
    </row>
    <row r="738" spans="3:13" s="6" customFormat="1" x14ac:dyDescent="0.25">
      <c r="C738" s="1"/>
      <c r="D738" s="1"/>
      <c r="E738" s="2"/>
      <c r="F738" s="4"/>
      <c r="G738" s="1"/>
      <c r="M738" s="190"/>
    </row>
    <row r="739" spans="3:13" s="6" customFormat="1" x14ac:dyDescent="0.25">
      <c r="C739" s="1"/>
      <c r="D739" s="1"/>
      <c r="E739" s="2"/>
      <c r="F739" s="4"/>
      <c r="G739" s="1"/>
      <c r="M739" s="190"/>
    </row>
    <row r="740" spans="3:13" s="6" customFormat="1" x14ac:dyDescent="0.25">
      <c r="C740" s="1"/>
      <c r="D740" s="1"/>
      <c r="E740" s="2"/>
      <c r="F740" s="4"/>
      <c r="G740" s="1"/>
      <c r="M740" s="190"/>
    </row>
    <row r="741" spans="3:13" s="6" customFormat="1" x14ac:dyDescent="0.25">
      <c r="C741" s="1"/>
      <c r="D741" s="1"/>
      <c r="E741" s="2"/>
      <c r="F741" s="4"/>
      <c r="G741" s="1"/>
      <c r="M741" s="190"/>
    </row>
    <row r="742" spans="3:13" s="6" customFormat="1" x14ac:dyDescent="0.25">
      <c r="C742" s="1"/>
      <c r="D742" s="1"/>
      <c r="E742" s="2"/>
      <c r="F742" s="4"/>
      <c r="G742" s="1"/>
      <c r="M742" s="190"/>
    </row>
    <row r="743" spans="3:13" s="6" customFormat="1" x14ac:dyDescent="0.25">
      <c r="C743" s="1"/>
      <c r="D743" s="1"/>
      <c r="E743" s="2"/>
      <c r="F743" s="4"/>
      <c r="G743" s="1"/>
      <c r="M743" s="190"/>
    </row>
    <row r="744" spans="3:13" s="6" customFormat="1" x14ac:dyDescent="0.25">
      <c r="C744" s="1"/>
      <c r="D744" s="1"/>
      <c r="E744" s="2"/>
      <c r="F744" s="4"/>
      <c r="G744" s="1"/>
      <c r="M744" s="190"/>
    </row>
    <row r="745" spans="3:13" s="6" customFormat="1" x14ac:dyDescent="0.25">
      <c r="C745" s="1"/>
      <c r="D745" s="1"/>
      <c r="E745" s="2"/>
      <c r="F745" s="4"/>
      <c r="G745" s="1"/>
      <c r="M745" s="190"/>
    </row>
    <row r="746" spans="3:13" s="6" customFormat="1" x14ac:dyDescent="0.25">
      <c r="C746" s="1"/>
      <c r="D746" s="1"/>
      <c r="E746" s="2"/>
      <c r="F746" s="4"/>
      <c r="G746" s="1"/>
      <c r="M746" s="190"/>
    </row>
    <row r="747" spans="3:13" s="6" customFormat="1" x14ac:dyDescent="0.25">
      <c r="C747" s="1"/>
      <c r="D747" s="1"/>
      <c r="E747" s="2"/>
      <c r="F747" s="4"/>
      <c r="G747" s="1"/>
      <c r="M747" s="190"/>
    </row>
    <row r="748" spans="3:13" s="6" customFormat="1" x14ac:dyDescent="0.25">
      <c r="C748" s="1"/>
      <c r="D748" s="1"/>
      <c r="E748" s="2"/>
      <c r="F748" s="4"/>
      <c r="G748" s="1"/>
      <c r="M748" s="190"/>
    </row>
    <row r="749" spans="3:13" s="6" customFormat="1" x14ac:dyDescent="0.25">
      <c r="C749" s="1"/>
      <c r="D749" s="1"/>
      <c r="E749" s="2"/>
      <c r="F749" s="4"/>
      <c r="G749" s="1"/>
      <c r="M749" s="190"/>
    </row>
    <row r="750" spans="3:13" s="6" customFormat="1" x14ac:dyDescent="0.25">
      <c r="C750" s="1"/>
      <c r="D750" s="1"/>
      <c r="E750" s="2"/>
      <c r="F750" s="4"/>
      <c r="G750" s="1"/>
      <c r="M750" s="190"/>
    </row>
    <row r="751" spans="3:13" s="6" customFormat="1" x14ac:dyDescent="0.25">
      <c r="C751" s="1"/>
      <c r="D751" s="1"/>
      <c r="E751" s="2"/>
      <c r="F751" s="4"/>
      <c r="G751" s="1"/>
      <c r="M751" s="190"/>
    </row>
    <row r="752" spans="3:13" s="6" customFormat="1" x14ac:dyDescent="0.25">
      <c r="C752" s="1"/>
      <c r="D752" s="1"/>
      <c r="E752" s="2"/>
      <c r="F752" s="4"/>
      <c r="G752" s="1"/>
      <c r="M752" s="190"/>
    </row>
    <row r="753" spans="3:13" s="6" customFormat="1" x14ac:dyDescent="0.25">
      <c r="C753" s="1"/>
      <c r="D753" s="1"/>
      <c r="E753" s="2"/>
      <c r="F753" s="4"/>
      <c r="G753" s="1"/>
      <c r="M753" s="190"/>
    </row>
    <row r="754" spans="3:13" s="6" customFormat="1" x14ac:dyDescent="0.25">
      <c r="C754" s="1"/>
      <c r="D754" s="1"/>
      <c r="E754" s="2"/>
      <c r="F754" s="4"/>
      <c r="G754" s="1"/>
      <c r="M754" s="190"/>
    </row>
    <row r="755" spans="3:13" s="6" customFormat="1" x14ac:dyDescent="0.25">
      <c r="C755" s="1"/>
      <c r="D755" s="1"/>
      <c r="E755" s="2"/>
      <c r="F755" s="4"/>
      <c r="G755" s="1"/>
      <c r="M755" s="190"/>
    </row>
    <row r="756" spans="3:13" s="6" customFormat="1" x14ac:dyDescent="0.25">
      <c r="C756" s="1"/>
      <c r="D756" s="1"/>
      <c r="E756" s="2"/>
      <c r="F756" s="4"/>
      <c r="G756" s="1"/>
      <c r="M756" s="190"/>
    </row>
    <row r="757" spans="3:13" s="6" customFormat="1" x14ac:dyDescent="0.25">
      <c r="C757" s="1"/>
      <c r="D757" s="1"/>
      <c r="E757" s="2"/>
      <c r="F757" s="4"/>
      <c r="G757" s="1"/>
      <c r="M757" s="190"/>
    </row>
    <row r="758" spans="3:13" s="6" customFormat="1" x14ac:dyDescent="0.25">
      <c r="C758" s="1"/>
      <c r="D758" s="1"/>
      <c r="E758" s="2"/>
      <c r="F758" s="4"/>
      <c r="G758" s="1"/>
      <c r="M758" s="190"/>
    </row>
    <row r="759" spans="3:13" s="6" customFormat="1" x14ac:dyDescent="0.25">
      <c r="C759" s="1"/>
      <c r="D759" s="1"/>
      <c r="E759" s="2"/>
      <c r="F759" s="4"/>
      <c r="G759" s="1"/>
      <c r="M759" s="190"/>
    </row>
    <row r="760" spans="3:13" s="6" customFormat="1" x14ac:dyDescent="0.25">
      <c r="C760" s="1"/>
      <c r="D760" s="1"/>
      <c r="E760" s="2"/>
      <c r="F760" s="4"/>
      <c r="G760" s="1"/>
      <c r="M760" s="190"/>
    </row>
    <row r="761" spans="3:13" s="6" customFormat="1" x14ac:dyDescent="0.25">
      <c r="C761" s="1"/>
      <c r="D761" s="1"/>
      <c r="E761" s="2"/>
      <c r="F761" s="4"/>
      <c r="G761" s="1"/>
      <c r="M761" s="190"/>
    </row>
    <row r="762" spans="3:13" s="6" customFormat="1" x14ac:dyDescent="0.25">
      <c r="C762" s="1"/>
      <c r="D762" s="1"/>
      <c r="E762" s="2"/>
      <c r="F762" s="4"/>
      <c r="G762" s="1"/>
      <c r="M762" s="190"/>
    </row>
    <row r="763" spans="3:13" s="6" customFormat="1" x14ac:dyDescent="0.25">
      <c r="C763" s="1"/>
      <c r="D763" s="1"/>
      <c r="E763" s="2"/>
      <c r="F763" s="4"/>
      <c r="G763" s="1"/>
      <c r="M763" s="190"/>
    </row>
    <row r="764" spans="3:13" s="6" customFormat="1" x14ac:dyDescent="0.25">
      <c r="C764" s="1"/>
      <c r="D764" s="1"/>
      <c r="E764" s="2"/>
      <c r="F764" s="4"/>
      <c r="G764" s="1"/>
      <c r="M764" s="190"/>
    </row>
    <row r="765" spans="3:13" s="6" customFormat="1" x14ac:dyDescent="0.25">
      <c r="C765" s="1"/>
      <c r="D765" s="1"/>
      <c r="E765" s="2"/>
      <c r="F765" s="4"/>
      <c r="G765" s="1"/>
      <c r="M765" s="190"/>
    </row>
    <row r="766" spans="3:13" s="6" customFormat="1" x14ac:dyDescent="0.25">
      <c r="C766" s="1"/>
      <c r="D766" s="1"/>
      <c r="E766" s="2"/>
      <c r="F766" s="4"/>
      <c r="G766" s="1"/>
      <c r="M766" s="190"/>
    </row>
    <row r="767" spans="3:13" s="6" customFormat="1" x14ac:dyDescent="0.25">
      <c r="C767" s="1"/>
      <c r="D767" s="1"/>
      <c r="E767" s="2"/>
      <c r="F767" s="4"/>
      <c r="G767" s="1"/>
      <c r="M767" s="190"/>
    </row>
    <row r="768" spans="3:13" s="6" customFormat="1" x14ac:dyDescent="0.25">
      <c r="C768" s="1"/>
      <c r="D768" s="1"/>
      <c r="E768" s="2"/>
      <c r="F768" s="4"/>
      <c r="G768" s="1"/>
      <c r="M768" s="190"/>
    </row>
    <row r="769" spans="3:13" s="6" customFormat="1" x14ac:dyDescent="0.25">
      <c r="C769" s="1"/>
      <c r="D769" s="1"/>
      <c r="E769" s="2"/>
      <c r="F769" s="4"/>
      <c r="G769" s="1"/>
      <c r="M769" s="190"/>
    </row>
    <row r="770" spans="3:13" s="6" customFormat="1" x14ac:dyDescent="0.25">
      <c r="C770" s="1"/>
      <c r="D770" s="1"/>
      <c r="E770" s="2"/>
      <c r="F770" s="4"/>
      <c r="G770" s="1"/>
      <c r="M770" s="190"/>
    </row>
    <row r="771" spans="3:13" s="6" customFormat="1" x14ac:dyDescent="0.25">
      <c r="C771" s="1"/>
      <c r="D771" s="1"/>
      <c r="E771" s="2"/>
      <c r="F771" s="4"/>
      <c r="G771" s="1"/>
      <c r="M771" s="190"/>
    </row>
    <row r="772" spans="3:13" s="6" customFormat="1" x14ac:dyDescent="0.25">
      <c r="C772" s="1"/>
      <c r="D772" s="1"/>
      <c r="E772" s="2"/>
      <c r="F772" s="4"/>
      <c r="G772" s="1"/>
      <c r="M772" s="190"/>
    </row>
    <row r="773" spans="3:13" s="6" customFormat="1" x14ac:dyDescent="0.25">
      <c r="C773" s="1"/>
      <c r="D773" s="1"/>
      <c r="E773" s="2"/>
      <c r="F773" s="4"/>
      <c r="G773" s="1"/>
      <c r="M773" s="190"/>
    </row>
    <row r="774" spans="3:13" s="6" customFormat="1" x14ac:dyDescent="0.25">
      <c r="C774" s="1"/>
      <c r="D774" s="1"/>
      <c r="E774" s="2"/>
      <c r="F774" s="4"/>
      <c r="G774" s="1"/>
      <c r="M774" s="190"/>
    </row>
    <row r="775" spans="3:13" s="6" customFormat="1" x14ac:dyDescent="0.25">
      <c r="C775" s="1"/>
      <c r="D775" s="1"/>
      <c r="E775" s="2"/>
      <c r="F775" s="4"/>
      <c r="G775" s="1"/>
      <c r="M775" s="190"/>
    </row>
    <row r="776" spans="3:13" s="6" customFormat="1" x14ac:dyDescent="0.25">
      <c r="C776" s="1"/>
      <c r="D776" s="1"/>
      <c r="E776" s="2"/>
      <c r="F776" s="4"/>
      <c r="G776" s="1"/>
      <c r="M776" s="190"/>
    </row>
    <row r="777" spans="3:13" s="6" customFormat="1" x14ac:dyDescent="0.25">
      <c r="C777" s="1"/>
      <c r="D777" s="1"/>
      <c r="E777" s="2"/>
      <c r="F777" s="4"/>
      <c r="G777" s="1"/>
      <c r="M777" s="190"/>
    </row>
    <row r="778" spans="3:13" s="6" customFormat="1" x14ac:dyDescent="0.25">
      <c r="C778" s="1"/>
      <c r="D778" s="1"/>
      <c r="E778" s="2"/>
      <c r="F778" s="4"/>
      <c r="G778" s="1"/>
      <c r="M778" s="190"/>
    </row>
    <row r="779" spans="3:13" s="6" customFormat="1" x14ac:dyDescent="0.25">
      <c r="C779" s="1"/>
      <c r="D779" s="1"/>
      <c r="E779" s="2"/>
      <c r="F779" s="4"/>
      <c r="G779" s="1"/>
      <c r="M779" s="190"/>
    </row>
    <row r="780" spans="3:13" s="6" customFormat="1" x14ac:dyDescent="0.25">
      <c r="C780" s="1"/>
      <c r="D780" s="1"/>
      <c r="E780" s="2"/>
      <c r="F780" s="4"/>
      <c r="G780" s="1"/>
      <c r="M780" s="190"/>
    </row>
    <row r="781" spans="3:13" s="6" customFormat="1" x14ac:dyDescent="0.25">
      <c r="C781" s="1"/>
      <c r="D781" s="1"/>
      <c r="E781" s="2"/>
      <c r="F781" s="4"/>
      <c r="G781" s="1"/>
      <c r="M781" s="190"/>
    </row>
    <row r="782" spans="3:13" s="6" customFormat="1" x14ac:dyDescent="0.25">
      <c r="C782" s="1"/>
      <c r="D782" s="1"/>
      <c r="E782" s="2"/>
      <c r="F782" s="4"/>
      <c r="G782" s="1"/>
      <c r="M782" s="190"/>
    </row>
    <row r="783" spans="3:13" s="6" customFormat="1" x14ac:dyDescent="0.25">
      <c r="C783" s="1"/>
      <c r="D783" s="1"/>
      <c r="E783" s="2"/>
      <c r="F783" s="4"/>
      <c r="G783" s="1"/>
      <c r="M783" s="190"/>
    </row>
    <row r="784" spans="3:13" s="6" customFormat="1" x14ac:dyDescent="0.25">
      <c r="C784" s="1"/>
      <c r="D784" s="1"/>
      <c r="E784" s="2"/>
      <c r="F784" s="4"/>
      <c r="G784" s="1"/>
      <c r="M784" s="190"/>
    </row>
    <row r="785" spans="3:13" s="6" customFormat="1" x14ac:dyDescent="0.25">
      <c r="C785" s="1"/>
      <c r="D785" s="1"/>
      <c r="E785" s="2"/>
      <c r="F785" s="4"/>
      <c r="G785" s="1"/>
      <c r="M785" s="190"/>
    </row>
    <row r="786" spans="3:13" s="6" customFormat="1" x14ac:dyDescent="0.25">
      <c r="C786" s="1"/>
      <c r="D786" s="1"/>
      <c r="E786" s="2"/>
      <c r="F786" s="4"/>
      <c r="G786" s="1"/>
      <c r="M786" s="190"/>
    </row>
    <row r="787" spans="3:13" s="6" customFormat="1" x14ac:dyDescent="0.25">
      <c r="C787" s="1"/>
      <c r="D787" s="1"/>
      <c r="E787" s="2"/>
      <c r="F787" s="4"/>
      <c r="G787" s="1"/>
      <c r="M787" s="190"/>
    </row>
    <row r="788" spans="3:13" s="6" customFormat="1" x14ac:dyDescent="0.25">
      <c r="C788" s="1"/>
      <c r="D788" s="1"/>
      <c r="E788" s="2"/>
      <c r="F788" s="4"/>
      <c r="G788" s="1"/>
      <c r="M788" s="190"/>
    </row>
    <row r="789" spans="3:13" s="6" customFormat="1" x14ac:dyDescent="0.25">
      <c r="C789" s="1"/>
      <c r="D789" s="1"/>
      <c r="E789" s="2"/>
      <c r="F789" s="4"/>
      <c r="G789" s="1"/>
      <c r="M789" s="190"/>
    </row>
    <row r="790" spans="3:13" s="6" customFormat="1" x14ac:dyDescent="0.25">
      <c r="C790" s="1"/>
      <c r="D790" s="1"/>
      <c r="E790" s="2"/>
      <c r="F790" s="4"/>
      <c r="G790" s="1"/>
      <c r="M790" s="190"/>
    </row>
    <row r="791" spans="3:13" s="6" customFormat="1" x14ac:dyDescent="0.25">
      <c r="C791" s="1"/>
      <c r="D791" s="1"/>
      <c r="E791" s="2"/>
      <c r="F791" s="4"/>
      <c r="G791" s="1"/>
      <c r="M791" s="190"/>
    </row>
    <row r="792" spans="3:13" s="6" customFormat="1" x14ac:dyDescent="0.25">
      <c r="C792" s="1"/>
      <c r="D792" s="1"/>
      <c r="E792" s="2"/>
      <c r="F792" s="4"/>
      <c r="G792" s="1"/>
      <c r="M792" s="190"/>
    </row>
    <row r="793" spans="3:13" s="6" customFormat="1" x14ac:dyDescent="0.25">
      <c r="C793" s="1"/>
      <c r="D793" s="1"/>
      <c r="E793" s="2"/>
      <c r="F793" s="4"/>
      <c r="G793" s="1"/>
      <c r="M793" s="190"/>
    </row>
    <row r="794" spans="3:13" s="6" customFormat="1" x14ac:dyDescent="0.25">
      <c r="C794" s="1"/>
      <c r="D794" s="1"/>
      <c r="E794" s="2"/>
      <c r="F794" s="4"/>
      <c r="G794" s="1"/>
      <c r="M794" s="190"/>
    </row>
    <row r="795" spans="3:13" s="6" customFormat="1" x14ac:dyDescent="0.25">
      <c r="C795" s="1"/>
      <c r="D795" s="1"/>
      <c r="E795" s="2"/>
      <c r="F795" s="4"/>
      <c r="G795" s="1"/>
      <c r="M795" s="190"/>
    </row>
    <row r="796" spans="3:13" s="6" customFormat="1" x14ac:dyDescent="0.25">
      <c r="C796" s="1"/>
      <c r="D796" s="1"/>
      <c r="E796" s="2"/>
      <c r="F796" s="4"/>
      <c r="G796" s="1"/>
      <c r="M796" s="190"/>
    </row>
    <row r="797" spans="3:13" s="6" customFormat="1" x14ac:dyDescent="0.25">
      <c r="C797" s="1"/>
      <c r="D797" s="1"/>
      <c r="E797" s="2"/>
      <c r="F797" s="4"/>
      <c r="G797" s="1"/>
      <c r="M797" s="190"/>
    </row>
    <row r="798" spans="3:13" s="6" customFormat="1" x14ac:dyDescent="0.25">
      <c r="C798" s="1"/>
      <c r="D798" s="1"/>
      <c r="E798" s="2"/>
      <c r="F798" s="4"/>
      <c r="G798" s="1"/>
      <c r="M798" s="190"/>
    </row>
    <row r="799" spans="3:13" s="6" customFormat="1" x14ac:dyDescent="0.25">
      <c r="C799" s="1"/>
      <c r="D799" s="1"/>
      <c r="E799" s="2"/>
      <c r="F799" s="4"/>
      <c r="G799" s="1"/>
      <c r="M799" s="190"/>
    </row>
    <row r="800" spans="3:13" s="6" customFormat="1" x14ac:dyDescent="0.25">
      <c r="C800" s="1"/>
      <c r="D800" s="1"/>
      <c r="E800" s="2"/>
      <c r="F800" s="4"/>
      <c r="G800" s="1"/>
      <c r="M800" s="190"/>
    </row>
    <row r="801" spans="3:13" s="6" customFormat="1" x14ac:dyDescent="0.25">
      <c r="C801" s="1"/>
      <c r="D801" s="1"/>
      <c r="E801" s="2"/>
      <c r="F801" s="4"/>
      <c r="G801" s="1"/>
      <c r="M801" s="190"/>
    </row>
    <row r="802" spans="3:13" s="6" customFormat="1" x14ac:dyDescent="0.25">
      <c r="C802" s="1"/>
      <c r="D802" s="1"/>
      <c r="E802" s="2"/>
      <c r="F802" s="4"/>
      <c r="G802" s="1"/>
      <c r="M802" s="190"/>
    </row>
    <row r="803" spans="3:13" s="6" customFormat="1" x14ac:dyDescent="0.25">
      <c r="C803" s="1"/>
      <c r="D803" s="1"/>
      <c r="E803" s="2"/>
      <c r="F803" s="4"/>
      <c r="G803" s="1"/>
      <c r="M803" s="190"/>
    </row>
    <row r="804" spans="3:13" s="6" customFormat="1" x14ac:dyDescent="0.25">
      <c r="C804" s="1"/>
      <c r="D804" s="1"/>
      <c r="E804" s="2"/>
      <c r="F804" s="4"/>
      <c r="G804" s="1"/>
      <c r="M804" s="190"/>
    </row>
    <row r="805" spans="3:13" s="6" customFormat="1" x14ac:dyDescent="0.25">
      <c r="C805" s="1"/>
      <c r="D805" s="1"/>
      <c r="E805" s="2"/>
      <c r="F805" s="4"/>
      <c r="G805" s="1"/>
      <c r="M805" s="190"/>
    </row>
    <row r="806" spans="3:13" s="6" customFormat="1" x14ac:dyDescent="0.25">
      <c r="C806" s="1"/>
      <c r="D806" s="1"/>
      <c r="E806" s="2"/>
      <c r="F806" s="4"/>
      <c r="G806" s="1"/>
      <c r="M806" s="190"/>
    </row>
    <row r="807" spans="3:13" s="6" customFormat="1" x14ac:dyDescent="0.25">
      <c r="C807" s="1"/>
      <c r="D807" s="1"/>
      <c r="E807" s="2"/>
      <c r="F807" s="4"/>
      <c r="G807" s="1"/>
      <c r="M807" s="190"/>
    </row>
    <row r="808" spans="3:13" s="6" customFormat="1" x14ac:dyDescent="0.25">
      <c r="C808" s="1"/>
      <c r="D808" s="1"/>
      <c r="E808" s="2"/>
      <c r="F808" s="4"/>
      <c r="G808" s="1"/>
      <c r="M808" s="190"/>
    </row>
    <row r="809" spans="3:13" s="6" customFormat="1" x14ac:dyDescent="0.25">
      <c r="C809" s="1"/>
      <c r="D809" s="1"/>
      <c r="E809" s="2"/>
      <c r="F809" s="4"/>
      <c r="G809" s="1"/>
      <c r="M809" s="190"/>
    </row>
    <row r="810" spans="3:13" s="6" customFormat="1" x14ac:dyDescent="0.25">
      <c r="C810" s="1"/>
      <c r="D810" s="1"/>
      <c r="E810" s="2"/>
      <c r="F810" s="4"/>
      <c r="G810" s="1"/>
      <c r="M810" s="190"/>
    </row>
    <row r="811" spans="3:13" s="6" customFormat="1" x14ac:dyDescent="0.25">
      <c r="C811" s="1"/>
      <c r="D811" s="1"/>
      <c r="E811" s="2"/>
      <c r="F811" s="4"/>
      <c r="G811" s="1"/>
      <c r="M811" s="190"/>
    </row>
    <row r="812" spans="3:13" s="6" customFormat="1" x14ac:dyDescent="0.25">
      <c r="C812" s="1"/>
      <c r="D812" s="1"/>
      <c r="E812" s="2"/>
      <c r="F812" s="4"/>
      <c r="G812" s="1"/>
      <c r="M812" s="190"/>
    </row>
    <row r="813" spans="3:13" s="6" customFormat="1" x14ac:dyDescent="0.25">
      <c r="C813" s="1"/>
      <c r="D813" s="1"/>
      <c r="E813" s="2"/>
      <c r="F813" s="4"/>
      <c r="G813" s="1"/>
      <c r="M813" s="190"/>
    </row>
    <row r="814" spans="3:13" s="6" customFormat="1" x14ac:dyDescent="0.25">
      <c r="C814" s="1"/>
      <c r="D814" s="1"/>
      <c r="E814" s="2"/>
      <c r="F814" s="4"/>
      <c r="G814" s="1"/>
      <c r="M814" s="190"/>
    </row>
    <row r="815" spans="3:13" s="6" customFormat="1" x14ac:dyDescent="0.25">
      <c r="C815" s="1"/>
      <c r="D815" s="1"/>
      <c r="E815" s="2"/>
      <c r="F815" s="4"/>
      <c r="G815" s="1"/>
      <c r="M815" s="190"/>
    </row>
    <row r="816" spans="3:13" s="6" customFormat="1" x14ac:dyDescent="0.25">
      <c r="C816" s="1"/>
      <c r="D816" s="1"/>
      <c r="E816" s="2"/>
      <c r="F816" s="4"/>
      <c r="G816" s="1"/>
      <c r="M816" s="190"/>
    </row>
    <row r="817" spans="3:13" s="6" customFormat="1" x14ac:dyDescent="0.25">
      <c r="C817" s="1"/>
      <c r="D817" s="1"/>
      <c r="E817" s="2"/>
      <c r="F817" s="4"/>
      <c r="G817" s="1"/>
      <c r="M817" s="190"/>
    </row>
    <row r="818" spans="3:13" s="6" customFormat="1" x14ac:dyDescent="0.25">
      <c r="C818" s="1"/>
      <c r="D818" s="1"/>
      <c r="E818" s="2"/>
      <c r="F818" s="4"/>
      <c r="G818" s="1"/>
      <c r="M818" s="190"/>
    </row>
    <row r="819" spans="3:13" s="6" customFormat="1" x14ac:dyDescent="0.25">
      <c r="C819" s="1"/>
      <c r="D819" s="1"/>
      <c r="E819" s="2"/>
      <c r="F819" s="4"/>
      <c r="G819" s="1"/>
      <c r="M819" s="190"/>
    </row>
    <row r="820" spans="3:13" s="6" customFormat="1" x14ac:dyDescent="0.25">
      <c r="C820" s="1"/>
      <c r="D820" s="1"/>
      <c r="E820" s="2"/>
      <c r="F820" s="4"/>
      <c r="G820" s="1"/>
      <c r="M820" s="190"/>
    </row>
    <row r="821" spans="3:13" s="6" customFormat="1" x14ac:dyDescent="0.25">
      <c r="C821" s="1"/>
      <c r="D821" s="1"/>
      <c r="E821" s="2"/>
      <c r="F821" s="4"/>
      <c r="G821" s="1"/>
      <c r="M821" s="190"/>
    </row>
    <row r="822" spans="3:13" s="6" customFormat="1" x14ac:dyDescent="0.25">
      <c r="C822" s="1"/>
      <c r="D822" s="1"/>
      <c r="E822" s="2"/>
      <c r="F822" s="4"/>
      <c r="G822" s="1"/>
      <c r="M822" s="190"/>
    </row>
    <row r="823" spans="3:13" s="6" customFormat="1" x14ac:dyDescent="0.25">
      <c r="C823" s="1"/>
      <c r="D823" s="1"/>
      <c r="E823" s="2"/>
      <c r="F823" s="4"/>
      <c r="G823" s="1"/>
      <c r="M823" s="190"/>
    </row>
    <row r="824" spans="3:13" s="6" customFormat="1" x14ac:dyDescent="0.25">
      <c r="C824" s="1"/>
      <c r="D824" s="1"/>
      <c r="E824" s="2"/>
      <c r="F824" s="4"/>
      <c r="G824" s="1"/>
      <c r="M824" s="190"/>
    </row>
    <row r="825" spans="3:13" s="6" customFormat="1" x14ac:dyDescent="0.25">
      <c r="C825" s="1"/>
      <c r="D825" s="1"/>
      <c r="E825" s="2"/>
      <c r="F825" s="4"/>
      <c r="G825" s="1"/>
      <c r="M825" s="190"/>
    </row>
    <row r="826" spans="3:13" s="6" customFormat="1" x14ac:dyDescent="0.25">
      <c r="C826" s="1"/>
      <c r="D826" s="1"/>
      <c r="E826" s="2"/>
      <c r="F826" s="4"/>
      <c r="G826" s="1"/>
      <c r="M826" s="190"/>
    </row>
    <row r="827" spans="3:13" s="6" customFormat="1" x14ac:dyDescent="0.25">
      <c r="C827" s="1"/>
      <c r="D827" s="1"/>
      <c r="E827" s="2"/>
      <c r="F827" s="4"/>
      <c r="G827" s="1"/>
      <c r="M827" s="190"/>
    </row>
    <row r="828" spans="3:13" s="6" customFormat="1" x14ac:dyDescent="0.25">
      <c r="C828" s="1"/>
      <c r="D828" s="1"/>
      <c r="E828" s="2"/>
      <c r="F828" s="4"/>
      <c r="G828" s="1"/>
      <c r="M828" s="190"/>
    </row>
    <row r="829" spans="3:13" s="6" customFormat="1" x14ac:dyDescent="0.25">
      <c r="C829" s="1"/>
      <c r="D829" s="1"/>
      <c r="E829" s="2"/>
      <c r="F829" s="4"/>
      <c r="G829" s="1"/>
      <c r="M829" s="190"/>
    </row>
    <row r="830" spans="3:13" s="6" customFormat="1" x14ac:dyDescent="0.25">
      <c r="C830" s="1"/>
      <c r="D830" s="1"/>
      <c r="E830" s="2"/>
      <c r="F830" s="4"/>
      <c r="G830" s="1"/>
      <c r="M830" s="190"/>
    </row>
    <row r="831" spans="3:13" s="6" customFormat="1" x14ac:dyDescent="0.25">
      <c r="C831" s="1"/>
      <c r="D831" s="1"/>
      <c r="E831" s="2"/>
      <c r="F831" s="4"/>
      <c r="G831" s="1"/>
      <c r="M831" s="190"/>
    </row>
    <row r="832" spans="3:13" s="6" customFormat="1" x14ac:dyDescent="0.25">
      <c r="C832" s="1"/>
      <c r="D832" s="1"/>
      <c r="E832" s="2"/>
      <c r="F832" s="4"/>
      <c r="G832" s="1"/>
      <c r="M832" s="190"/>
    </row>
    <row r="833" spans="3:13" s="6" customFormat="1" x14ac:dyDescent="0.25">
      <c r="C833" s="1"/>
      <c r="D833" s="1"/>
      <c r="E833" s="2"/>
      <c r="F833" s="4"/>
      <c r="G833" s="1"/>
      <c r="M833" s="190"/>
    </row>
    <row r="834" spans="3:13" s="6" customFormat="1" x14ac:dyDescent="0.25">
      <c r="C834" s="1"/>
      <c r="D834" s="1"/>
      <c r="E834" s="2"/>
      <c r="F834" s="4"/>
      <c r="G834" s="1"/>
      <c r="M834" s="190"/>
    </row>
    <row r="835" spans="3:13" s="6" customFormat="1" x14ac:dyDescent="0.25">
      <c r="C835" s="1"/>
      <c r="D835" s="1"/>
      <c r="E835" s="2"/>
      <c r="F835" s="4"/>
      <c r="G835" s="1"/>
      <c r="M835" s="190"/>
    </row>
    <row r="836" spans="3:13" s="6" customFormat="1" x14ac:dyDescent="0.25">
      <c r="C836" s="1"/>
      <c r="D836" s="1"/>
      <c r="E836" s="2"/>
      <c r="F836" s="4"/>
      <c r="G836" s="1"/>
      <c r="M836" s="190"/>
    </row>
    <row r="837" spans="3:13" s="6" customFormat="1" x14ac:dyDescent="0.25">
      <c r="C837" s="1"/>
      <c r="D837" s="1"/>
      <c r="E837" s="2"/>
      <c r="F837" s="4"/>
      <c r="G837" s="1"/>
      <c r="M837" s="190"/>
    </row>
    <row r="838" spans="3:13" s="6" customFormat="1" x14ac:dyDescent="0.25">
      <c r="C838" s="1"/>
      <c r="D838" s="1"/>
      <c r="E838" s="2"/>
      <c r="F838" s="4"/>
      <c r="G838" s="1"/>
      <c r="M838" s="190"/>
    </row>
    <row r="839" spans="3:13" s="6" customFormat="1" x14ac:dyDescent="0.25">
      <c r="C839" s="1"/>
      <c r="D839" s="1"/>
      <c r="E839" s="2"/>
      <c r="F839" s="4"/>
      <c r="G839" s="1"/>
      <c r="M839" s="190"/>
    </row>
    <row r="840" spans="3:13" s="6" customFormat="1" x14ac:dyDescent="0.25">
      <c r="C840" s="1"/>
      <c r="D840" s="1"/>
      <c r="E840" s="2"/>
      <c r="F840" s="4"/>
      <c r="G840" s="1"/>
      <c r="M840" s="190"/>
    </row>
    <row r="841" spans="3:13" s="6" customFormat="1" x14ac:dyDescent="0.25">
      <c r="C841" s="1"/>
      <c r="D841" s="1"/>
      <c r="E841" s="2"/>
      <c r="F841" s="4"/>
      <c r="G841" s="1"/>
      <c r="M841" s="190"/>
    </row>
    <row r="842" spans="3:13" s="6" customFormat="1" x14ac:dyDescent="0.25">
      <c r="C842" s="1"/>
      <c r="D842" s="1"/>
      <c r="E842" s="2"/>
      <c r="F842" s="4"/>
      <c r="G842" s="1"/>
      <c r="M842" s="190"/>
    </row>
    <row r="843" spans="3:13" s="6" customFormat="1" x14ac:dyDescent="0.25">
      <c r="C843" s="1"/>
      <c r="D843" s="1"/>
      <c r="E843" s="2"/>
      <c r="F843" s="4"/>
      <c r="G843" s="1"/>
      <c r="M843" s="190"/>
    </row>
    <row r="844" spans="3:13" s="6" customFormat="1" x14ac:dyDescent="0.25">
      <c r="C844" s="1"/>
      <c r="D844" s="1"/>
      <c r="E844" s="2"/>
      <c r="F844" s="4"/>
      <c r="G844" s="1"/>
      <c r="M844" s="190"/>
    </row>
    <row r="845" spans="3:13" s="6" customFormat="1" x14ac:dyDescent="0.25">
      <c r="C845" s="1"/>
      <c r="D845" s="1"/>
      <c r="E845" s="2"/>
      <c r="F845" s="4"/>
      <c r="G845" s="1"/>
      <c r="M845" s="190"/>
    </row>
    <row r="846" spans="3:13" s="6" customFormat="1" x14ac:dyDescent="0.25">
      <c r="C846" s="1"/>
      <c r="D846" s="1"/>
      <c r="E846" s="2"/>
      <c r="F846" s="4"/>
      <c r="G846" s="1"/>
      <c r="M846" s="190"/>
    </row>
    <row r="847" spans="3:13" s="6" customFormat="1" x14ac:dyDescent="0.25">
      <c r="C847" s="1"/>
      <c r="D847" s="1"/>
      <c r="E847" s="2"/>
      <c r="F847" s="4"/>
      <c r="G847" s="1"/>
      <c r="M847" s="190"/>
    </row>
    <row r="848" spans="3:13" s="6" customFormat="1" x14ac:dyDescent="0.25">
      <c r="C848" s="1"/>
      <c r="D848" s="1"/>
      <c r="E848" s="2"/>
      <c r="F848" s="4"/>
      <c r="G848" s="1"/>
      <c r="M848" s="190"/>
    </row>
    <row r="849" spans="3:13" s="6" customFormat="1" x14ac:dyDescent="0.25">
      <c r="C849" s="1"/>
      <c r="D849" s="1"/>
      <c r="E849" s="2"/>
      <c r="F849" s="4"/>
      <c r="G849" s="1"/>
      <c r="M849" s="190"/>
    </row>
    <row r="850" spans="3:13" s="6" customFormat="1" x14ac:dyDescent="0.25">
      <c r="C850" s="1"/>
      <c r="D850" s="1"/>
      <c r="E850" s="2"/>
      <c r="F850" s="4"/>
      <c r="G850" s="1"/>
      <c r="M850" s="190"/>
    </row>
    <row r="851" spans="3:13" s="6" customFormat="1" x14ac:dyDescent="0.25">
      <c r="C851" s="1"/>
      <c r="D851" s="1"/>
      <c r="E851" s="2"/>
      <c r="F851" s="4"/>
      <c r="G851" s="1"/>
      <c r="M851" s="190"/>
    </row>
    <row r="852" spans="3:13" s="6" customFormat="1" x14ac:dyDescent="0.25">
      <c r="C852" s="1"/>
      <c r="D852" s="1"/>
      <c r="E852" s="2"/>
      <c r="F852" s="4"/>
      <c r="G852" s="1"/>
      <c r="M852" s="190"/>
    </row>
    <row r="853" spans="3:13" s="6" customFormat="1" x14ac:dyDescent="0.25">
      <c r="C853" s="1"/>
      <c r="D853" s="1"/>
      <c r="E853" s="2"/>
      <c r="F853" s="4"/>
      <c r="G853" s="1"/>
      <c r="M853" s="190"/>
    </row>
    <row r="854" spans="3:13" s="6" customFormat="1" x14ac:dyDescent="0.25">
      <c r="C854" s="1"/>
      <c r="D854" s="1"/>
      <c r="E854" s="2"/>
      <c r="F854" s="4"/>
      <c r="G854" s="1"/>
      <c r="M854" s="190"/>
    </row>
    <row r="855" spans="3:13" s="6" customFormat="1" x14ac:dyDescent="0.25">
      <c r="C855" s="1"/>
      <c r="D855" s="1"/>
      <c r="E855" s="2"/>
      <c r="F855" s="4"/>
      <c r="G855" s="1"/>
      <c r="M855" s="190"/>
    </row>
    <row r="856" spans="3:13" s="6" customFormat="1" x14ac:dyDescent="0.25">
      <c r="C856" s="1"/>
      <c r="D856" s="1"/>
      <c r="E856" s="2"/>
      <c r="F856" s="4"/>
      <c r="G856" s="1"/>
      <c r="M856" s="190"/>
    </row>
    <row r="857" spans="3:13" s="6" customFormat="1" x14ac:dyDescent="0.25">
      <c r="C857" s="1"/>
      <c r="D857" s="1"/>
      <c r="E857" s="2"/>
      <c r="F857" s="4"/>
      <c r="G857" s="1"/>
      <c r="M857" s="190"/>
    </row>
    <row r="858" spans="3:13" s="6" customFormat="1" x14ac:dyDescent="0.25">
      <c r="C858" s="1"/>
      <c r="D858" s="1"/>
      <c r="E858" s="2"/>
      <c r="F858" s="4"/>
      <c r="G858" s="1"/>
      <c r="M858" s="190"/>
    </row>
    <row r="859" spans="3:13" s="6" customFormat="1" x14ac:dyDescent="0.25">
      <c r="C859" s="1"/>
      <c r="D859" s="1"/>
      <c r="E859" s="2"/>
      <c r="F859" s="4"/>
      <c r="G859" s="1"/>
      <c r="M859" s="190"/>
    </row>
    <row r="860" spans="3:13" s="6" customFormat="1" x14ac:dyDescent="0.25">
      <c r="C860" s="1"/>
      <c r="D860" s="1"/>
      <c r="E860" s="2"/>
      <c r="F860" s="4"/>
      <c r="G860" s="1"/>
      <c r="M860" s="190"/>
    </row>
    <row r="861" spans="3:13" s="6" customFormat="1" x14ac:dyDescent="0.25">
      <c r="C861" s="1"/>
      <c r="D861" s="1"/>
      <c r="E861" s="2"/>
      <c r="F861" s="4"/>
      <c r="G861" s="1"/>
      <c r="M861" s="190"/>
    </row>
    <row r="862" spans="3:13" s="6" customFormat="1" x14ac:dyDescent="0.25">
      <c r="C862" s="1"/>
      <c r="D862" s="1"/>
      <c r="E862" s="2"/>
      <c r="F862" s="4"/>
      <c r="G862" s="1"/>
      <c r="M862" s="190"/>
    </row>
    <row r="863" spans="3:13" s="6" customFormat="1" x14ac:dyDescent="0.25">
      <c r="C863" s="1"/>
      <c r="D863" s="1"/>
      <c r="E863" s="2"/>
      <c r="F863" s="4"/>
      <c r="G863" s="1"/>
      <c r="M863" s="190"/>
    </row>
    <row r="864" spans="3:13" s="6" customFormat="1" x14ac:dyDescent="0.25">
      <c r="C864" s="1"/>
      <c r="D864" s="1"/>
      <c r="E864" s="2"/>
      <c r="F864" s="4"/>
      <c r="G864" s="1"/>
      <c r="M864" s="190"/>
    </row>
    <row r="865" spans="3:13" s="6" customFormat="1" x14ac:dyDescent="0.25">
      <c r="C865" s="1"/>
      <c r="D865" s="1"/>
      <c r="E865" s="2"/>
      <c r="F865" s="4"/>
      <c r="G865" s="1"/>
      <c r="M865" s="190"/>
    </row>
    <row r="866" spans="3:13" s="6" customFormat="1" x14ac:dyDescent="0.25">
      <c r="C866" s="1"/>
      <c r="D866" s="1"/>
      <c r="E866" s="2"/>
      <c r="F866" s="4"/>
      <c r="G866" s="1"/>
      <c r="M866" s="190"/>
    </row>
    <row r="867" spans="3:13" s="6" customFormat="1" x14ac:dyDescent="0.25">
      <c r="C867" s="1"/>
      <c r="D867" s="1"/>
      <c r="E867" s="2"/>
      <c r="F867" s="4"/>
      <c r="G867" s="1"/>
      <c r="M867" s="190"/>
    </row>
    <row r="868" spans="3:13" s="6" customFormat="1" x14ac:dyDescent="0.25">
      <c r="C868" s="1"/>
      <c r="D868" s="1"/>
      <c r="E868" s="2"/>
      <c r="F868" s="4"/>
      <c r="G868" s="1"/>
      <c r="M868" s="190"/>
    </row>
    <row r="869" spans="3:13" s="6" customFormat="1" x14ac:dyDescent="0.25">
      <c r="C869" s="1"/>
      <c r="D869" s="1"/>
      <c r="E869" s="2"/>
      <c r="F869" s="4"/>
      <c r="G869" s="1"/>
      <c r="M869" s="190"/>
    </row>
    <row r="870" spans="3:13" s="6" customFormat="1" x14ac:dyDescent="0.25">
      <c r="C870" s="1"/>
      <c r="D870" s="1"/>
      <c r="E870" s="2"/>
      <c r="F870" s="4"/>
      <c r="G870" s="1"/>
      <c r="M870" s="190"/>
    </row>
    <row r="871" spans="3:13" s="6" customFormat="1" x14ac:dyDescent="0.25">
      <c r="C871" s="1"/>
      <c r="D871" s="1"/>
      <c r="E871" s="2"/>
      <c r="F871" s="4"/>
      <c r="G871" s="1"/>
      <c r="M871" s="190"/>
    </row>
    <row r="872" spans="3:13" s="6" customFormat="1" x14ac:dyDescent="0.25">
      <c r="C872" s="1"/>
      <c r="D872" s="1"/>
      <c r="E872" s="2"/>
      <c r="F872" s="4"/>
      <c r="G872" s="1"/>
      <c r="M872" s="190"/>
    </row>
    <row r="873" spans="3:13" s="6" customFormat="1" x14ac:dyDescent="0.25">
      <c r="C873" s="1"/>
      <c r="D873" s="1"/>
      <c r="E873" s="2"/>
      <c r="F873" s="4"/>
      <c r="G873" s="1"/>
      <c r="M873" s="190"/>
    </row>
    <row r="874" spans="3:13" s="6" customFormat="1" x14ac:dyDescent="0.25">
      <c r="C874" s="1"/>
      <c r="D874" s="1"/>
      <c r="E874" s="2"/>
      <c r="F874" s="4"/>
      <c r="G874" s="1"/>
      <c r="M874" s="190"/>
    </row>
    <row r="875" spans="3:13" s="6" customFormat="1" x14ac:dyDescent="0.25">
      <c r="C875" s="1"/>
      <c r="D875" s="1"/>
      <c r="E875" s="2"/>
      <c r="F875" s="4"/>
      <c r="G875" s="1"/>
      <c r="M875" s="190"/>
    </row>
    <row r="876" spans="3:13" s="6" customFormat="1" x14ac:dyDescent="0.25">
      <c r="C876" s="1"/>
      <c r="D876" s="1"/>
      <c r="E876" s="2"/>
      <c r="F876" s="4"/>
      <c r="G876" s="1"/>
      <c r="M876" s="190"/>
    </row>
    <row r="877" spans="3:13" s="6" customFormat="1" x14ac:dyDescent="0.25">
      <c r="C877" s="1"/>
      <c r="D877" s="1"/>
      <c r="E877" s="2"/>
      <c r="F877" s="4"/>
      <c r="G877" s="1"/>
      <c r="M877" s="190"/>
    </row>
    <row r="878" spans="3:13" s="6" customFormat="1" x14ac:dyDescent="0.25">
      <c r="C878" s="1"/>
      <c r="D878" s="1"/>
      <c r="E878" s="2"/>
      <c r="F878" s="4"/>
      <c r="G878" s="1"/>
      <c r="M878" s="190"/>
    </row>
    <row r="879" spans="3:13" s="6" customFormat="1" x14ac:dyDescent="0.25">
      <c r="C879" s="1"/>
      <c r="D879" s="1"/>
      <c r="E879" s="2"/>
      <c r="F879" s="4"/>
      <c r="G879" s="1"/>
      <c r="M879" s="190"/>
    </row>
    <row r="880" spans="3:13" s="6" customFormat="1" x14ac:dyDescent="0.25">
      <c r="C880" s="1"/>
      <c r="D880" s="1"/>
      <c r="E880" s="2"/>
      <c r="F880" s="4"/>
      <c r="G880" s="1"/>
      <c r="M880" s="190"/>
    </row>
    <row r="881" spans="3:13" s="6" customFormat="1" x14ac:dyDescent="0.25">
      <c r="C881" s="1"/>
      <c r="D881" s="1"/>
      <c r="E881" s="2"/>
      <c r="F881" s="4"/>
      <c r="G881" s="1"/>
      <c r="M881" s="190"/>
    </row>
    <row r="882" spans="3:13" s="6" customFormat="1" x14ac:dyDescent="0.25">
      <c r="C882" s="1"/>
      <c r="D882" s="1"/>
      <c r="E882" s="2"/>
      <c r="F882" s="4"/>
      <c r="G882" s="1"/>
      <c r="M882" s="190"/>
    </row>
    <row r="883" spans="3:13" s="6" customFormat="1" x14ac:dyDescent="0.25">
      <c r="C883" s="1"/>
      <c r="D883" s="1"/>
      <c r="E883" s="2"/>
      <c r="F883" s="4"/>
      <c r="G883" s="1"/>
      <c r="M883" s="190"/>
    </row>
    <row r="884" spans="3:13" s="6" customFormat="1" x14ac:dyDescent="0.25">
      <c r="C884" s="1"/>
      <c r="D884" s="1"/>
      <c r="E884" s="2"/>
      <c r="F884" s="4"/>
      <c r="G884" s="1"/>
      <c r="M884" s="190"/>
    </row>
    <row r="885" spans="3:13" s="6" customFormat="1" x14ac:dyDescent="0.25">
      <c r="C885" s="1"/>
      <c r="D885" s="1"/>
      <c r="E885" s="2"/>
      <c r="F885" s="4"/>
      <c r="G885" s="1"/>
      <c r="M885" s="190"/>
    </row>
    <row r="886" spans="3:13" s="6" customFormat="1" x14ac:dyDescent="0.25">
      <c r="C886" s="1"/>
      <c r="D886" s="1"/>
      <c r="E886" s="2"/>
      <c r="F886" s="4"/>
      <c r="G886" s="1"/>
      <c r="M886" s="190"/>
    </row>
    <row r="887" spans="3:13" s="6" customFormat="1" x14ac:dyDescent="0.25">
      <c r="C887" s="1"/>
      <c r="D887" s="1"/>
      <c r="E887" s="2"/>
      <c r="F887" s="4"/>
      <c r="G887" s="1"/>
      <c r="M887" s="190"/>
    </row>
    <row r="888" spans="3:13" s="6" customFormat="1" x14ac:dyDescent="0.25">
      <c r="C888" s="1"/>
      <c r="D888" s="1"/>
      <c r="E888" s="2"/>
      <c r="F888" s="4"/>
      <c r="G888" s="1"/>
      <c r="M888" s="190"/>
    </row>
    <row r="889" spans="3:13" s="6" customFormat="1" x14ac:dyDescent="0.25">
      <c r="C889" s="1"/>
      <c r="D889" s="1"/>
      <c r="E889" s="2"/>
      <c r="F889" s="4"/>
      <c r="G889" s="1"/>
      <c r="M889" s="190"/>
    </row>
    <row r="890" spans="3:13" s="6" customFormat="1" x14ac:dyDescent="0.25">
      <c r="C890" s="1"/>
      <c r="D890" s="1"/>
      <c r="E890" s="2"/>
      <c r="F890" s="4"/>
      <c r="G890" s="1"/>
      <c r="M890" s="190"/>
    </row>
    <row r="891" spans="3:13" s="6" customFormat="1" x14ac:dyDescent="0.25">
      <c r="C891" s="1"/>
      <c r="D891" s="1"/>
      <c r="E891" s="2"/>
      <c r="F891" s="4"/>
      <c r="G891" s="1"/>
      <c r="M891" s="190"/>
    </row>
    <row r="892" spans="3:13" s="6" customFormat="1" x14ac:dyDescent="0.25">
      <c r="C892" s="1"/>
      <c r="D892" s="1"/>
      <c r="E892" s="2"/>
      <c r="F892" s="4"/>
      <c r="G892" s="1"/>
      <c r="M892" s="190"/>
    </row>
    <row r="893" spans="3:13" s="6" customFormat="1" x14ac:dyDescent="0.25">
      <c r="C893" s="1"/>
      <c r="D893" s="1"/>
      <c r="E893" s="2"/>
      <c r="F893" s="4"/>
      <c r="G893" s="1"/>
      <c r="M893" s="190"/>
    </row>
    <row r="894" spans="3:13" s="6" customFormat="1" x14ac:dyDescent="0.25">
      <c r="C894" s="1"/>
      <c r="D894" s="1"/>
      <c r="E894" s="2"/>
      <c r="F894" s="4"/>
      <c r="G894" s="1"/>
      <c r="M894" s="190"/>
    </row>
  </sheetData>
  <autoFilter ref="A9:M200" xr:uid="{00000000-0009-0000-0000-000003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BQ894"/>
  <sheetViews>
    <sheetView topLeftCell="A165" workbookViewId="0">
      <selection activeCell="O203" sqref="O203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80" customWidth="1"/>
    <col min="14" max="14" width="15.5703125" style="1" customWidth="1"/>
    <col min="15" max="16" width="14.85546875" style="1" customWidth="1"/>
    <col min="17" max="17" width="13.5703125" style="1" customWidth="1"/>
    <col min="18" max="16384" width="11.5703125" style="1"/>
  </cols>
  <sheetData>
    <row r="2" spans="1:17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7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7" ht="15.75" thickBot="1" x14ac:dyDescent="0.3">
      <c r="F4" s="7"/>
    </row>
    <row r="5" spans="1:17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81"/>
      <c r="N5" s="11"/>
      <c r="O5" s="11"/>
      <c r="P5" s="11"/>
      <c r="Q5" s="11"/>
    </row>
    <row r="6" spans="1:17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82">
        <v>44927</v>
      </c>
      <c r="N6" s="156">
        <v>44958</v>
      </c>
      <c r="O6" s="156">
        <v>44986</v>
      </c>
      <c r="P6" s="156">
        <v>45017</v>
      </c>
      <c r="Q6" s="156" t="s">
        <v>220</v>
      </c>
    </row>
    <row r="7" spans="1:17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7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183">
        <f>SUM(M10:M29)</f>
        <v>32</v>
      </c>
      <c r="N8" s="21">
        <f>SUM(N10:N29)</f>
        <v>148</v>
      </c>
      <c r="O8" s="21">
        <f>SUM(O10:O29)</f>
        <v>335</v>
      </c>
      <c r="P8" s="21">
        <f>SUM(P10:P29)</f>
        <v>26</v>
      </c>
      <c r="Q8" s="21">
        <f>SUM(Q10:Q29)</f>
        <v>541</v>
      </c>
    </row>
    <row r="9" spans="1:17" x14ac:dyDescent="0.25">
      <c r="A9" s="22"/>
      <c r="B9" s="22"/>
      <c r="C9" s="22"/>
      <c r="D9" s="22"/>
      <c r="E9" s="22"/>
      <c r="F9" s="23"/>
      <c r="K9" s="24"/>
    </row>
    <row r="10" spans="1:17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84">
        <v>0</v>
      </c>
      <c r="N10" s="33">
        <v>0</v>
      </c>
      <c r="O10" s="33">
        <v>0</v>
      </c>
      <c r="P10" s="33">
        <v>0</v>
      </c>
      <c r="Q10" s="33">
        <f>SUM(M10:P10)</f>
        <v>0</v>
      </c>
    </row>
    <row r="11" spans="1:17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84">
        <v>0</v>
      </c>
      <c r="N11" s="33">
        <v>0</v>
      </c>
      <c r="O11" s="33">
        <v>0</v>
      </c>
      <c r="P11" s="33">
        <v>0</v>
      </c>
      <c r="Q11" s="33">
        <f t="shared" ref="Q11:Q29" si="1">SUM(M11:P11)</f>
        <v>0</v>
      </c>
    </row>
    <row r="12" spans="1:17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84">
        <v>0</v>
      </c>
      <c r="N12" s="33">
        <v>0</v>
      </c>
      <c r="O12" s="33">
        <v>0</v>
      </c>
      <c r="P12" s="33">
        <v>0</v>
      </c>
      <c r="Q12" s="33">
        <f t="shared" si="1"/>
        <v>0</v>
      </c>
    </row>
    <row r="13" spans="1:17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84">
        <v>0</v>
      </c>
      <c r="N13" s="33">
        <v>0</v>
      </c>
      <c r="O13" s="33">
        <v>0</v>
      </c>
      <c r="P13" s="33">
        <v>0</v>
      </c>
      <c r="Q13" s="33">
        <f t="shared" si="1"/>
        <v>0</v>
      </c>
    </row>
    <row r="14" spans="1:17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84">
        <v>0</v>
      </c>
      <c r="N14" s="41">
        <v>0</v>
      </c>
      <c r="O14" s="41">
        <v>0</v>
      </c>
      <c r="P14" s="41">
        <v>0</v>
      </c>
      <c r="Q14" s="33">
        <f t="shared" si="1"/>
        <v>0</v>
      </c>
    </row>
    <row r="15" spans="1:17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84">
        <v>0</v>
      </c>
      <c r="N15" s="41">
        <v>0</v>
      </c>
      <c r="O15" s="41">
        <v>0</v>
      </c>
      <c r="P15" s="41">
        <v>0</v>
      </c>
      <c r="Q15" s="33">
        <f t="shared" si="1"/>
        <v>0</v>
      </c>
    </row>
    <row r="16" spans="1:17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84">
        <v>0</v>
      </c>
      <c r="N16" s="41">
        <v>0</v>
      </c>
      <c r="O16" s="41">
        <v>0</v>
      </c>
      <c r="P16" s="41">
        <v>0</v>
      </c>
      <c r="Q16" s="33">
        <f t="shared" si="1"/>
        <v>0</v>
      </c>
    </row>
    <row r="17" spans="1:17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84">
        <v>0</v>
      </c>
      <c r="N17" s="41">
        <v>0</v>
      </c>
      <c r="O17" s="41">
        <v>0</v>
      </c>
      <c r="P17" s="41">
        <v>0</v>
      </c>
      <c r="Q17" s="33">
        <f t="shared" si="1"/>
        <v>0</v>
      </c>
    </row>
    <row r="18" spans="1:17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84">
        <v>0</v>
      </c>
      <c r="N18" s="33">
        <v>0</v>
      </c>
      <c r="O18" s="33">
        <v>0</v>
      </c>
      <c r="P18" s="33">
        <v>0</v>
      </c>
      <c r="Q18" s="33">
        <f t="shared" si="1"/>
        <v>0</v>
      </c>
    </row>
    <row r="19" spans="1:17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84">
        <v>0</v>
      </c>
      <c r="N19" s="41">
        <v>70</v>
      </c>
      <c r="O19" s="41">
        <v>0</v>
      </c>
      <c r="P19" s="41">
        <v>26</v>
      </c>
      <c r="Q19" s="33">
        <f t="shared" si="1"/>
        <v>96</v>
      </c>
    </row>
    <row r="20" spans="1:17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84">
        <v>0</v>
      </c>
      <c r="N20" s="41">
        <v>0</v>
      </c>
      <c r="O20" s="41">
        <v>0</v>
      </c>
      <c r="P20" s="41">
        <v>0</v>
      </c>
      <c r="Q20" s="33">
        <f t="shared" si="1"/>
        <v>0</v>
      </c>
    </row>
    <row r="21" spans="1:17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84">
        <v>0</v>
      </c>
      <c r="N21" s="41">
        <v>0</v>
      </c>
      <c r="O21" s="41">
        <v>0</v>
      </c>
      <c r="P21" s="41">
        <v>0</v>
      </c>
      <c r="Q21" s="33">
        <f t="shared" si="1"/>
        <v>0</v>
      </c>
    </row>
    <row r="22" spans="1:17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84">
        <v>8</v>
      </c>
      <c r="N22" s="41">
        <v>42</v>
      </c>
      <c r="O22" s="41">
        <v>164</v>
      </c>
      <c r="P22" s="41">
        <v>0</v>
      </c>
      <c r="Q22" s="33">
        <f t="shared" si="1"/>
        <v>214</v>
      </c>
    </row>
    <row r="23" spans="1:17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84">
        <v>3</v>
      </c>
      <c r="N23" s="41">
        <v>31</v>
      </c>
      <c r="O23" s="41">
        <v>0</v>
      </c>
      <c r="P23" s="41">
        <v>0</v>
      </c>
      <c r="Q23" s="33">
        <f t="shared" si="1"/>
        <v>34</v>
      </c>
    </row>
    <row r="24" spans="1:17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84">
        <v>0</v>
      </c>
      <c r="N24" s="41">
        <v>0</v>
      </c>
      <c r="O24" s="41">
        <v>0</v>
      </c>
      <c r="P24" s="41">
        <v>0</v>
      </c>
      <c r="Q24" s="33">
        <f t="shared" si="1"/>
        <v>0</v>
      </c>
    </row>
    <row r="25" spans="1:17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84">
        <v>0</v>
      </c>
      <c r="N25" s="53">
        <v>0</v>
      </c>
      <c r="O25" s="53">
        <v>107</v>
      </c>
      <c r="P25" s="53">
        <v>0</v>
      </c>
      <c r="Q25" s="33">
        <f t="shared" si="1"/>
        <v>107</v>
      </c>
    </row>
    <row r="26" spans="1:17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184">
        <v>0</v>
      </c>
      <c r="N26" s="53">
        <v>0</v>
      </c>
      <c r="O26" s="53">
        <v>0</v>
      </c>
      <c r="P26" s="53">
        <v>0</v>
      </c>
      <c r="Q26" s="33">
        <f t="shared" si="1"/>
        <v>0</v>
      </c>
    </row>
    <row r="27" spans="1:17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184">
        <v>21</v>
      </c>
      <c r="N27" s="41">
        <v>5</v>
      </c>
      <c r="O27" s="41">
        <v>64</v>
      </c>
      <c r="P27" s="41">
        <v>0</v>
      </c>
      <c r="Q27" s="33">
        <f t="shared" si="1"/>
        <v>90</v>
      </c>
    </row>
    <row r="28" spans="1:17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184">
        <v>0</v>
      </c>
      <c r="N28" s="41">
        <v>0</v>
      </c>
      <c r="O28" s="41">
        <v>0</v>
      </c>
      <c r="P28" s="41">
        <v>0</v>
      </c>
      <c r="Q28" s="33">
        <f t="shared" si="1"/>
        <v>0</v>
      </c>
    </row>
    <row r="29" spans="1:17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184">
        <v>0</v>
      </c>
      <c r="N29" s="33">
        <v>0</v>
      </c>
      <c r="O29" s="33">
        <v>0</v>
      </c>
      <c r="P29" s="33">
        <v>0</v>
      </c>
      <c r="Q29" s="33">
        <f t="shared" si="1"/>
        <v>0</v>
      </c>
    </row>
    <row r="30" spans="1:17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7" ht="15.75" thickBot="1" x14ac:dyDescent="0.3">
      <c r="A31" s="62" t="s">
        <v>47</v>
      </c>
      <c r="B31" s="63"/>
      <c r="C31" s="63"/>
      <c r="D31" s="64"/>
      <c r="E31" s="21">
        <f t="shared" ref="E31:L31" si="2">SUM(E33:E40)</f>
        <v>2795.1389799999997</v>
      </c>
      <c r="F31" s="21">
        <f t="shared" si="2"/>
        <v>353</v>
      </c>
      <c r="G31" s="21">
        <f t="shared" si="2"/>
        <v>353</v>
      </c>
      <c r="H31" s="21">
        <f t="shared" si="2"/>
        <v>566</v>
      </c>
      <c r="I31" s="21">
        <f t="shared" si="2"/>
        <v>566</v>
      </c>
      <c r="J31" s="21">
        <f t="shared" si="2"/>
        <v>461</v>
      </c>
      <c r="K31" s="21">
        <f t="shared" si="2"/>
        <v>461</v>
      </c>
      <c r="L31" s="21">
        <f t="shared" si="2"/>
        <v>481</v>
      </c>
      <c r="M31" s="183">
        <f>SUM(M33:M40)</f>
        <v>0</v>
      </c>
      <c r="N31" s="21">
        <f>SUM(N33:N40)</f>
        <v>0</v>
      </c>
      <c r="O31" s="21">
        <f>SUM(O33:O40)</f>
        <v>0</v>
      </c>
      <c r="P31" s="21">
        <f>SUM(P33:P40)</f>
        <v>0</v>
      </c>
      <c r="Q31" s="21">
        <f>SUM(Q33:Q40)</f>
        <v>0</v>
      </c>
    </row>
    <row r="32" spans="1:17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7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185">
        <v>0</v>
      </c>
      <c r="N33" s="32">
        <v>0</v>
      </c>
      <c r="O33" s="32">
        <v>0</v>
      </c>
      <c r="P33" s="32">
        <v>0</v>
      </c>
      <c r="Q33" s="32">
        <f>SUM(M33:P33)</f>
        <v>0</v>
      </c>
    </row>
    <row r="34" spans="1:17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185">
        <v>0</v>
      </c>
      <c r="N34" s="32">
        <v>0</v>
      </c>
      <c r="O34" s="32">
        <v>0</v>
      </c>
      <c r="P34" s="32">
        <v>0</v>
      </c>
      <c r="Q34" s="32">
        <f t="shared" ref="Q34:Q40" si="3">SUM(M34:P34)</f>
        <v>0</v>
      </c>
    </row>
    <row r="35" spans="1:17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185">
        <v>0</v>
      </c>
      <c r="N35" s="32">
        <v>0</v>
      </c>
      <c r="O35" s="32">
        <v>0</v>
      </c>
      <c r="P35" s="32">
        <v>0</v>
      </c>
      <c r="Q35" s="32">
        <f t="shared" si="3"/>
        <v>0</v>
      </c>
    </row>
    <row r="36" spans="1:17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185">
        <v>0</v>
      </c>
      <c r="N36" s="32">
        <v>0</v>
      </c>
      <c r="O36" s="32">
        <v>0</v>
      </c>
      <c r="P36" s="32">
        <v>0</v>
      </c>
      <c r="Q36" s="32">
        <f t="shared" si="3"/>
        <v>0</v>
      </c>
    </row>
    <row r="37" spans="1:17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185">
        <v>0</v>
      </c>
      <c r="N37" s="32">
        <v>0</v>
      </c>
      <c r="O37" s="32">
        <v>0</v>
      </c>
      <c r="P37" s="32">
        <v>0</v>
      </c>
      <c r="Q37" s="32">
        <f t="shared" si="3"/>
        <v>0</v>
      </c>
    </row>
    <row r="38" spans="1:17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185">
        <v>0</v>
      </c>
      <c r="N38" s="32">
        <v>0</v>
      </c>
      <c r="O38" s="32">
        <v>0</v>
      </c>
      <c r="P38" s="32">
        <v>0</v>
      </c>
      <c r="Q38" s="32">
        <f t="shared" si="3"/>
        <v>0</v>
      </c>
    </row>
    <row r="39" spans="1:17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185">
        <v>0</v>
      </c>
      <c r="N39" s="32">
        <v>0</v>
      </c>
      <c r="O39" s="32">
        <v>0</v>
      </c>
      <c r="P39" s="32">
        <v>0</v>
      </c>
      <c r="Q39" s="32">
        <f t="shared" si="3"/>
        <v>0</v>
      </c>
    </row>
    <row r="40" spans="1:17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185">
        <v>0</v>
      </c>
      <c r="N40" s="32">
        <v>0</v>
      </c>
      <c r="O40" s="32">
        <v>0</v>
      </c>
      <c r="P40" s="32">
        <v>0</v>
      </c>
      <c r="Q40" s="32">
        <f t="shared" si="3"/>
        <v>0</v>
      </c>
    </row>
    <row r="41" spans="1:17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7" ht="15.75" thickBot="1" x14ac:dyDescent="0.3">
      <c r="A42" s="18" t="s">
        <v>60</v>
      </c>
      <c r="B42" s="19"/>
      <c r="C42" s="66"/>
      <c r="D42" s="64"/>
      <c r="E42" s="21">
        <f t="shared" ref="E42:L42" si="4">SUM(E44:E66)</f>
        <v>121922.489</v>
      </c>
      <c r="F42" s="21">
        <f t="shared" si="4"/>
        <v>14548</v>
      </c>
      <c r="G42" s="21">
        <f t="shared" si="4"/>
        <v>10447</v>
      </c>
      <c r="H42" s="21">
        <f t="shared" si="4"/>
        <v>9722</v>
      </c>
      <c r="I42" s="21">
        <f t="shared" si="4"/>
        <v>8915</v>
      </c>
      <c r="J42" s="21">
        <f t="shared" si="4"/>
        <v>8878</v>
      </c>
      <c r="K42" s="21">
        <f t="shared" si="4"/>
        <v>5378</v>
      </c>
      <c r="L42" s="21">
        <f t="shared" si="4"/>
        <v>7611</v>
      </c>
      <c r="M42" s="183">
        <f>SUM(M44:M66)</f>
        <v>11</v>
      </c>
      <c r="N42" s="21">
        <f>SUM(N44:N66)</f>
        <v>179</v>
      </c>
      <c r="O42" s="21">
        <f>SUM(O44:O66)</f>
        <v>487</v>
      </c>
      <c r="P42" s="21">
        <f>SUM(P44:P66)</f>
        <v>0</v>
      </c>
      <c r="Q42" s="21">
        <f>SUM(Q44:Q66)</f>
        <v>677</v>
      </c>
    </row>
    <row r="43" spans="1:17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7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184">
        <v>0</v>
      </c>
      <c r="N44" s="41">
        <v>0</v>
      </c>
      <c r="O44" s="41">
        <v>0</v>
      </c>
      <c r="P44" s="41">
        <v>0</v>
      </c>
      <c r="Q44" s="41">
        <f>SUM(M44:P44)</f>
        <v>0</v>
      </c>
    </row>
    <row r="45" spans="1:17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184">
        <v>0</v>
      </c>
      <c r="N45" s="41">
        <v>0</v>
      </c>
      <c r="O45" s="41">
        <v>12</v>
      </c>
      <c r="P45" s="41">
        <v>0</v>
      </c>
      <c r="Q45" s="41">
        <f t="shared" ref="Q45:Q66" si="5">SUM(M45:P45)</f>
        <v>12</v>
      </c>
    </row>
    <row r="46" spans="1:17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184">
        <v>0</v>
      </c>
      <c r="N46" s="41">
        <v>0</v>
      </c>
      <c r="O46" s="41">
        <v>0</v>
      </c>
      <c r="P46" s="41">
        <v>0</v>
      </c>
      <c r="Q46" s="41">
        <f t="shared" si="5"/>
        <v>0</v>
      </c>
    </row>
    <row r="47" spans="1:17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184">
        <v>0</v>
      </c>
      <c r="N47" s="41">
        <v>0</v>
      </c>
      <c r="O47" s="41">
        <v>0</v>
      </c>
      <c r="P47" s="41">
        <v>0</v>
      </c>
      <c r="Q47" s="41">
        <f t="shared" si="5"/>
        <v>0</v>
      </c>
    </row>
    <row r="48" spans="1:17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184">
        <v>0</v>
      </c>
      <c r="N48" s="41">
        <v>0</v>
      </c>
      <c r="O48" s="41">
        <v>0</v>
      </c>
      <c r="P48" s="41">
        <v>0</v>
      </c>
      <c r="Q48" s="41">
        <f t="shared" si="5"/>
        <v>0</v>
      </c>
    </row>
    <row r="49" spans="1:17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184">
        <v>0</v>
      </c>
      <c r="N49" s="41">
        <v>0</v>
      </c>
      <c r="O49" s="41">
        <v>0</v>
      </c>
      <c r="P49" s="41">
        <v>0</v>
      </c>
      <c r="Q49" s="41">
        <f t="shared" si="5"/>
        <v>0</v>
      </c>
    </row>
    <row r="50" spans="1:17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184">
        <v>0</v>
      </c>
      <c r="N50" s="41">
        <v>0</v>
      </c>
      <c r="O50" s="41">
        <v>0</v>
      </c>
      <c r="P50" s="41">
        <v>0</v>
      </c>
      <c r="Q50" s="41">
        <f t="shared" si="5"/>
        <v>0</v>
      </c>
    </row>
    <row r="51" spans="1:17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184">
        <v>1</v>
      </c>
      <c r="N51" s="41">
        <v>78</v>
      </c>
      <c r="O51" s="41">
        <v>474</v>
      </c>
      <c r="P51" s="41">
        <v>0</v>
      </c>
      <c r="Q51" s="41">
        <f t="shared" si="5"/>
        <v>553</v>
      </c>
    </row>
    <row r="52" spans="1:17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184">
        <v>0</v>
      </c>
      <c r="N52" s="41">
        <v>0</v>
      </c>
      <c r="O52" s="41">
        <v>0</v>
      </c>
      <c r="P52" s="41">
        <v>0</v>
      </c>
      <c r="Q52" s="41">
        <f t="shared" si="5"/>
        <v>0</v>
      </c>
    </row>
    <row r="53" spans="1:17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185">
        <v>0</v>
      </c>
      <c r="N53" s="32">
        <v>0</v>
      </c>
      <c r="O53" s="32">
        <v>0</v>
      </c>
      <c r="P53" s="32">
        <v>0</v>
      </c>
      <c r="Q53" s="41">
        <f t="shared" si="5"/>
        <v>0</v>
      </c>
    </row>
    <row r="54" spans="1:17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185">
        <v>0</v>
      </c>
      <c r="N54" s="32">
        <v>0</v>
      </c>
      <c r="O54" s="32">
        <v>0</v>
      </c>
      <c r="P54" s="32">
        <v>0</v>
      </c>
      <c r="Q54" s="41">
        <f t="shared" si="5"/>
        <v>0</v>
      </c>
    </row>
    <row r="55" spans="1:17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185">
        <v>0</v>
      </c>
      <c r="N55" s="32">
        <v>0</v>
      </c>
      <c r="O55" s="32">
        <v>0</v>
      </c>
      <c r="P55" s="32">
        <v>0</v>
      </c>
      <c r="Q55" s="41">
        <f t="shared" si="5"/>
        <v>0</v>
      </c>
    </row>
    <row r="56" spans="1:17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185">
        <v>0</v>
      </c>
      <c r="N56" s="32">
        <v>0</v>
      </c>
      <c r="O56" s="32">
        <v>0</v>
      </c>
      <c r="P56" s="32">
        <v>0</v>
      </c>
      <c r="Q56" s="41">
        <f t="shared" si="5"/>
        <v>0</v>
      </c>
    </row>
    <row r="57" spans="1:17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185">
        <v>0</v>
      </c>
      <c r="N57" s="32">
        <v>0</v>
      </c>
      <c r="O57" s="32">
        <v>0</v>
      </c>
      <c r="P57" s="32">
        <v>0</v>
      </c>
      <c r="Q57" s="41">
        <f t="shared" si="5"/>
        <v>0</v>
      </c>
    </row>
    <row r="58" spans="1:17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184">
        <v>0</v>
      </c>
      <c r="N58" s="41">
        <v>0</v>
      </c>
      <c r="O58" s="41">
        <v>0</v>
      </c>
      <c r="P58" s="41">
        <v>0</v>
      </c>
      <c r="Q58" s="41">
        <f t="shared" si="5"/>
        <v>0</v>
      </c>
    </row>
    <row r="59" spans="1:17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184">
        <v>0</v>
      </c>
      <c r="N59" s="41">
        <v>0</v>
      </c>
      <c r="O59" s="41">
        <v>0</v>
      </c>
      <c r="P59" s="41">
        <v>0</v>
      </c>
      <c r="Q59" s="41">
        <f t="shared" si="5"/>
        <v>0</v>
      </c>
    </row>
    <row r="60" spans="1:17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184">
        <v>0</v>
      </c>
      <c r="N60" s="41">
        <v>0</v>
      </c>
      <c r="O60" s="41">
        <v>0</v>
      </c>
      <c r="P60" s="41">
        <v>0</v>
      </c>
      <c r="Q60" s="41">
        <f t="shared" si="5"/>
        <v>0</v>
      </c>
    </row>
    <row r="61" spans="1:17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184">
        <v>8</v>
      </c>
      <c r="N61" s="41">
        <v>0</v>
      </c>
      <c r="O61" s="41">
        <v>0</v>
      </c>
      <c r="P61" s="41">
        <v>0</v>
      </c>
      <c r="Q61" s="41">
        <f t="shared" si="5"/>
        <v>8</v>
      </c>
    </row>
    <row r="62" spans="1:17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184">
        <v>2</v>
      </c>
      <c r="N62" s="41">
        <v>2</v>
      </c>
      <c r="O62" s="41">
        <v>1</v>
      </c>
      <c r="P62" s="41">
        <v>0</v>
      </c>
      <c r="Q62" s="41">
        <f t="shared" si="5"/>
        <v>5</v>
      </c>
    </row>
    <row r="63" spans="1:17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184">
        <v>0</v>
      </c>
      <c r="N63" s="41">
        <v>0</v>
      </c>
      <c r="O63" s="41">
        <v>0</v>
      </c>
      <c r="P63" s="41">
        <v>0</v>
      </c>
      <c r="Q63" s="41">
        <f t="shared" si="5"/>
        <v>0</v>
      </c>
    </row>
    <row r="64" spans="1:17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184">
        <v>0</v>
      </c>
      <c r="N64" s="53">
        <v>99</v>
      </c>
      <c r="O64" s="53">
        <v>0</v>
      </c>
      <c r="P64" s="53">
        <v>0</v>
      </c>
      <c r="Q64" s="41">
        <f t="shared" si="5"/>
        <v>99</v>
      </c>
    </row>
    <row r="65" spans="1:745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184">
        <v>0</v>
      </c>
      <c r="N65" s="41">
        <v>0</v>
      </c>
      <c r="O65" s="41">
        <v>0</v>
      </c>
      <c r="P65" s="41">
        <v>0</v>
      </c>
      <c r="Q65" s="41">
        <f t="shared" si="5"/>
        <v>0</v>
      </c>
    </row>
    <row r="66" spans="1:745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184">
        <v>0</v>
      </c>
      <c r="N66" s="41">
        <v>0</v>
      </c>
      <c r="O66" s="41">
        <v>0</v>
      </c>
      <c r="P66" s="41">
        <v>0</v>
      </c>
      <c r="Q66" s="41">
        <f t="shared" si="5"/>
        <v>0</v>
      </c>
    </row>
    <row r="67" spans="1:745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5" ht="15" customHeight="1" thickBot="1" x14ac:dyDescent="0.3">
      <c r="A68" s="78" t="s">
        <v>86</v>
      </c>
      <c r="B68" s="79"/>
      <c r="C68" s="20"/>
      <c r="D68" s="19"/>
      <c r="E68" s="21">
        <f t="shared" ref="E68:L68" si="6">SUM(E70:E89)</f>
        <v>272639.37343000004</v>
      </c>
      <c r="F68" s="21">
        <f t="shared" si="6"/>
        <v>26697.138607500001</v>
      </c>
      <c r="G68" s="21">
        <f t="shared" si="6"/>
        <v>38816</v>
      </c>
      <c r="H68" s="21">
        <f t="shared" si="6"/>
        <v>11404</v>
      </c>
      <c r="I68" s="21">
        <f t="shared" si="6"/>
        <v>12919</v>
      </c>
      <c r="J68" s="21">
        <f t="shared" si="6"/>
        <v>10811</v>
      </c>
      <c r="K68" s="21">
        <f t="shared" si="6"/>
        <v>9811</v>
      </c>
      <c r="L68" s="21">
        <f t="shared" si="6"/>
        <v>6169</v>
      </c>
      <c r="M68" s="183">
        <f>SUM(M70:M89)</f>
        <v>336</v>
      </c>
      <c r="N68" s="21">
        <f>SUM(N70:N89)</f>
        <v>358</v>
      </c>
      <c r="O68" s="21">
        <f>SUM(O70:O89)</f>
        <v>0</v>
      </c>
      <c r="P68" s="21">
        <f>SUM(P70:P89)</f>
        <v>419</v>
      </c>
      <c r="Q68" s="21">
        <f>SUM(Q70:Q89)</f>
        <v>1113</v>
      </c>
    </row>
    <row r="69" spans="1:745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5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184">
        <v>0</v>
      </c>
      <c r="N70" s="41">
        <v>0</v>
      </c>
      <c r="O70" s="41">
        <v>0</v>
      </c>
      <c r="P70" s="41">
        <v>0</v>
      </c>
      <c r="Q70" s="41">
        <f>SUM(M70:P70)</f>
        <v>0</v>
      </c>
    </row>
    <row r="71" spans="1:745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184">
        <v>0</v>
      </c>
      <c r="N71" s="41">
        <v>0</v>
      </c>
      <c r="O71" s="41">
        <v>0</v>
      </c>
      <c r="P71" s="41">
        <v>0</v>
      </c>
      <c r="Q71" s="41">
        <f t="shared" ref="Q71:Q89" si="7">SUM(M71:P71)</f>
        <v>0</v>
      </c>
    </row>
    <row r="72" spans="1:745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184">
        <v>0</v>
      </c>
      <c r="N72" s="41">
        <v>0</v>
      </c>
      <c r="O72" s="41">
        <v>0</v>
      </c>
      <c r="P72" s="41">
        <v>0</v>
      </c>
      <c r="Q72" s="41">
        <f t="shared" si="7"/>
        <v>0</v>
      </c>
    </row>
    <row r="73" spans="1:745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184">
        <v>0</v>
      </c>
      <c r="N73" s="41">
        <v>0</v>
      </c>
      <c r="O73" s="41">
        <v>0</v>
      </c>
      <c r="P73" s="41">
        <v>0</v>
      </c>
      <c r="Q73" s="41">
        <f t="shared" si="7"/>
        <v>0</v>
      </c>
    </row>
    <row r="74" spans="1:745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184">
        <v>0</v>
      </c>
      <c r="N74" s="41">
        <v>0</v>
      </c>
      <c r="O74" s="41">
        <v>0</v>
      </c>
      <c r="P74" s="41">
        <v>0</v>
      </c>
      <c r="Q74" s="41">
        <f t="shared" si="7"/>
        <v>0</v>
      </c>
    </row>
    <row r="75" spans="1:745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184">
        <v>0</v>
      </c>
      <c r="N75" s="41">
        <v>0</v>
      </c>
      <c r="O75" s="41">
        <v>0</v>
      </c>
      <c r="P75" s="41">
        <v>0</v>
      </c>
      <c r="Q75" s="41">
        <f t="shared" si="7"/>
        <v>0</v>
      </c>
    </row>
    <row r="76" spans="1:745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184">
        <v>71</v>
      </c>
      <c r="N76" s="53">
        <v>0</v>
      </c>
      <c r="O76" s="53">
        <v>0</v>
      </c>
      <c r="P76" s="53">
        <v>0</v>
      </c>
      <c r="Q76" s="41">
        <f t="shared" si="7"/>
        <v>71</v>
      </c>
    </row>
    <row r="77" spans="1:745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186">
        <v>0</v>
      </c>
      <c r="N77" s="26">
        <v>0</v>
      </c>
      <c r="O77" s="26">
        <v>0</v>
      </c>
      <c r="P77" s="26">
        <v>0</v>
      </c>
      <c r="Q77" s="41">
        <f t="shared" si="7"/>
        <v>0</v>
      </c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  <c r="ABQ77" s="92"/>
    </row>
    <row r="78" spans="1:745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186">
        <v>265</v>
      </c>
      <c r="N78" s="26">
        <v>358</v>
      </c>
      <c r="O78" s="26">
        <v>0</v>
      </c>
      <c r="P78" s="26">
        <v>419</v>
      </c>
      <c r="Q78" s="41">
        <f t="shared" si="7"/>
        <v>1042</v>
      </c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  <c r="ABQ78" s="92"/>
    </row>
    <row r="79" spans="1:745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186">
        <v>0</v>
      </c>
      <c r="N79" s="26">
        <v>0</v>
      </c>
      <c r="O79" s="26">
        <v>0</v>
      </c>
      <c r="P79" s="26">
        <v>0</v>
      </c>
      <c r="Q79" s="41">
        <f t="shared" si="7"/>
        <v>0</v>
      </c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</row>
    <row r="80" spans="1:745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186">
        <v>0</v>
      </c>
      <c r="N80" s="26">
        <v>0</v>
      </c>
      <c r="O80" s="26">
        <v>0</v>
      </c>
      <c r="P80" s="26">
        <v>0</v>
      </c>
      <c r="Q80" s="41">
        <f t="shared" si="7"/>
        <v>0</v>
      </c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</row>
    <row r="81" spans="1:745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186">
        <v>0</v>
      </c>
      <c r="N81" s="26">
        <v>0</v>
      </c>
      <c r="O81" s="26">
        <v>0</v>
      </c>
      <c r="P81" s="26">
        <v>0</v>
      </c>
      <c r="Q81" s="41">
        <f t="shared" si="7"/>
        <v>0</v>
      </c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</row>
    <row r="82" spans="1:745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186">
        <v>0</v>
      </c>
      <c r="N82" s="26">
        <v>0</v>
      </c>
      <c r="O82" s="26">
        <v>0</v>
      </c>
      <c r="P82" s="26">
        <v>0</v>
      </c>
      <c r="Q82" s="41">
        <f t="shared" si="7"/>
        <v>0</v>
      </c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</row>
    <row r="83" spans="1:745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186">
        <v>0</v>
      </c>
      <c r="N83" s="26">
        <v>0</v>
      </c>
      <c r="O83" s="26">
        <v>0</v>
      </c>
      <c r="P83" s="26">
        <v>0</v>
      </c>
      <c r="Q83" s="41">
        <f t="shared" si="7"/>
        <v>0</v>
      </c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</row>
    <row r="84" spans="1:745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186">
        <v>0</v>
      </c>
      <c r="N84" s="98">
        <v>0</v>
      </c>
      <c r="O84" s="98">
        <v>0</v>
      </c>
      <c r="P84" s="98">
        <v>0</v>
      </c>
      <c r="Q84" s="41">
        <f t="shared" si="7"/>
        <v>0</v>
      </c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  <c r="ABQ84" s="99"/>
    </row>
    <row r="85" spans="1:745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186">
        <v>0</v>
      </c>
      <c r="N85" s="26">
        <v>0</v>
      </c>
      <c r="O85" s="26">
        <v>0</v>
      </c>
      <c r="P85" s="26">
        <v>0</v>
      </c>
      <c r="Q85" s="41">
        <f t="shared" si="7"/>
        <v>0</v>
      </c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</row>
    <row r="86" spans="1:745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186">
        <v>0</v>
      </c>
      <c r="N86" s="26">
        <v>0</v>
      </c>
      <c r="O86" s="26">
        <v>0</v>
      </c>
      <c r="P86" s="26">
        <v>0</v>
      </c>
      <c r="Q86" s="41">
        <f t="shared" si="7"/>
        <v>0</v>
      </c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  <c r="ABQ86" s="92"/>
    </row>
    <row r="87" spans="1:745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186">
        <v>0</v>
      </c>
      <c r="N87" s="26">
        <v>0</v>
      </c>
      <c r="O87" s="26">
        <v>0</v>
      </c>
      <c r="P87" s="26">
        <v>0</v>
      </c>
      <c r="Q87" s="41">
        <f t="shared" si="7"/>
        <v>0</v>
      </c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</row>
    <row r="88" spans="1:745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186">
        <v>0</v>
      </c>
      <c r="N88" s="98">
        <v>0</v>
      </c>
      <c r="O88" s="98">
        <v>0</v>
      </c>
      <c r="P88" s="98">
        <v>0</v>
      </c>
      <c r="Q88" s="41">
        <f t="shared" si="7"/>
        <v>0</v>
      </c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  <c r="ABQ88" s="99"/>
    </row>
    <row r="89" spans="1:745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186">
        <v>0</v>
      </c>
      <c r="N89" s="26">
        <v>0</v>
      </c>
      <c r="O89" s="26">
        <v>0</v>
      </c>
      <c r="P89" s="26">
        <v>0</v>
      </c>
      <c r="Q89" s="41">
        <f t="shared" si="7"/>
        <v>0</v>
      </c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</row>
    <row r="90" spans="1:745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187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</row>
    <row r="91" spans="1:745" ht="15" customHeight="1" thickBot="1" x14ac:dyDescent="0.3">
      <c r="A91" s="18" t="s">
        <v>107</v>
      </c>
      <c r="B91" s="79"/>
      <c r="C91" s="19"/>
      <c r="D91" s="20"/>
      <c r="E91" s="21">
        <f t="shared" ref="E91:K91" si="8">SUM(E94:E98)</f>
        <v>16811</v>
      </c>
      <c r="F91" s="21">
        <f t="shared" si="8"/>
        <v>3367</v>
      </c>
      <c r="G91" s="21">
        <f t="shared" si="8"/>
        <v>2519</v>
      </c>
      <c r="H91" s="21">
        <f t="shared" si="8"/>
        <v>1800</v>
      </c>
      <c r="I91" s="21">
        <f t="shared" si="8"/>
        <v>2300</v>
      </c>
      <c r="J91" s="21">
        <f t="shared" si="8"/>
        <v>3328</v>
      </c>
      <c r="K91" s="21">
        <f t="shared" si="8"/>
        <v>3796</v>
      </c>
      <c r="L91" s="21">
        <f t="shared" ref="L91:Q91" si="9">SUM(L93:L98)</f>
        <v>2368</v>
      </c>
      <c r="M91" s="183">
        <f t="shared" si="9"/>
        <v>124</v>
      </c>
      <c r="N91" s="21">
        <f t="shared" si="9"/>
        <v>148</v>
      </c>
      <c r="O91" s="21">
        <f t="shared" si="9"/>
        <v>57</v>
      </c>
      <c r="P91" s="21">
        <f t="shared" si="9"/>
        <v>0</v>
      </c>
      <c r="Q91" s="21">
        <f t="shared" si="9"/>
        <v>329</v>
      </c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</row>
    <row r="92" spans="1:745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187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</row>
    <row r="93" spans="1:745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186">
        <v>0</v>
      </c>
      <c r="N93" s="43">
        <v>0</v>
      </c>
      <c r="O93" s="43">
        <v>0</v>
      </c>
      <c r="P93" s="43">
        <v>0</v>
      </c>
      <c r="Q93" s="43">
        <f t="shared" ref="Q93:Q98" si="10">SUM(M93:P93)</f>
        <v>0</v>
      </c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</row>
    <row r="94" spans="1:745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186">
        <v>0</v>
      </c>
      <c r="N94" s="26">
        <v>0</v>
      </c>
      <c r="O94" s="26">
        <v>0</v>
      </c>
      <c r="P94" s="26">
        <v>0</v>
      </c>
      <c r="Q94" s="43">
        <f t="shared" si="10"/>
        <v>0</v>
      </c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</row>
    <row r="95" spans="1:745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186">
        <v>0</v>
      </c>
      <c r="N95" s="26">
        <v>0</v>
      </c>
      <c r="O95" s="26">
        <v>0</v>
      </c>
      <c r="P95" s="26">
        <v>0</v>
      </c>
      <c r="Q95" s="43">
        <f t="shared" si="10"/>
        <v>0</v>
      </c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</row>
    <row r="96" spans="1:745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188">
        <v>0</v>
      </c>
      <c r="N96" s="49">
        <v>148</v>
      </c>
      <c r="O96" s="49">
        <v>0</v>
      </c>
      <c r="P96" s="49">
        <v>0</v>
      </c>
      <c r="Q96" s="43">
        <f t="shared" si="10"/>
        <v>148</v>
      </c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  <c r="ABQ96" s="110"/>
    </row>
    <row r="97" spans="1:745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186">
        <v>0</v>
      </c>
      <c r="N97" s="26">
        <v>0</v>
      </c>
      <c r="O97" s="26">
        <v>0</v>
      </c>
      <c r="P97" s="26">
        <v>0</v>
      </c>
      <c r="Q97" s="43">
        <f t="shared" si="10"/>
        <v>0</v>
      </c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</row>
    <row r="98" spans="1:745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186">
        <v>124</v>
      </c>
      <c r="N98" s="26">
        <v>0</v>
      </c>
      <c r="O98" s="26">
        <v>57</v>
      </c>
      <c r="P98" s="26">
        <v>0</v>
      </c>
      <c r="Q98" s="43">
        <f t="shared" si="10"/>
        <v>181</v>
      </c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</row>
    <row r="99" spans="1:745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187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</row>
    <row r="100" spans="1:745" ht="15" customHeight="1" thickBot="1" x14ac:dyDescent="0.3">
      <c r="A100" s="62" t="s">
        <v>113</v>
      </c>
      <c r="B100" s="63"/>
      <c r="C100" s="63"/>
      <c r="D100" s="64"/>
      <c r="E100" s="21">
        <f t="shared" ref="E100:L100" si="11">SUM(E102:E123)</f>
        <v>24770.21</v>
      </c>
      <c r="F100" s="21">
        <f t="shared" si="11"/>
        <v>1972</v>
      </c>
      <c r="G100" s="21">
        <f t="shared" si="11"/>
        <v>2696</v>
      </c>
      <c r="H100" s="21">
        <f t="shared" si="11"/>
        <v>2190</v>
      </c>
      <c r="I100" s="21">
        <f t="shared" si="11"/>
        <v>3460</v>
      </c>
      <c r="J100" s="21">
        <f t="shared" si="11"/>
        <v>2725</v>
      </c>
      <c r="K100" s="21">
        <f t="shared" si="11"/>
        <v>3385</v>
      </c>
      <c r="L100" s="21">
        <f t="shared" si="11"/>
        <v>2973</v>
      </c>
      <c r="M100" s="183">
        <f>SUM(M102:M123)</f>
        <v>0</v>
      </c>
      <c r="N100" s="21">
        <f>SUM(N102:N123)</f>
        <v>84</v>
      </c>
      <c r="O100" s="21">
        <f>SUM(O102:O123)</f>
        <v>380</v>
      </c>
      <c r="P100" s="21">
        <f>SUM(P102:P123)</f>
        <v>362</v>
      </c>
      <c r="Q100" s="21">
        <f>SUM(Q102:Q123)</f>
        <v>826</v>
      </c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</row>
    <row r="101" spans="1:745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5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184">
        <v>0</v>
      </c>
      <c r="N102" s="33">
        <v>0</v>
      </c>
      <c r="O102" s="33">
        <v>0</v>
      </c>
      <c r="P102" s="33">
        <v>0</v>
      </c>
      <c r="Q102" s="33">
        <f>SUM(M102:P102)</f>
        <v>0</v>
      </c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</row>
    <row r="103" spans="1:745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184">
        <v>0</v>
      </c>
      <c r="N103" s="33">
        <v>0</v>
      </c>
      <c r="O103" s="33">
        <v>0</v>
      </c>
      <c r="P103" s="33">
        <v>0</v>
      </c>
      <c r="Q103" s="33">
        <f t="shared" ref="Q103:Q123" si="12">SUM(M103:P103)</f>
        <v>0</v>
      </c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</row>
    <row r="104" spans="1:745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184">
        <v>0</v>
      </c>
      <c r="N104" s="33">
        <v>0</v>
      </c>
      <c r="O104" s="33">
        <v>0</v>
      </c>
      <c r="P104" s="33">
        <v>0</v>
      </c>
      <c r="Q104" s="33">
        <f t="shared" si="12"/>
        <v>0</v>
      </c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</row>
    <row r="105" spans="1:745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184">
        <v>0</v>
      </c>
      <c r="N105" s="33">
        <v>0</v>
      </c>
      <c r="O105" s="33">
        <v>0</v>
      </c>
      <c r="P105" s="33">
        <v>0</v>
      </c>
      <c r="Q105" s="33">
        <f t="shared" si="12"/>
        <v>0</v>
      </c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</row>
    <row r="106" spans="1:745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184">
        <v>0</v>
      </c>
      <c r="N106" s="33">
        <v>38</v>
      </c>
      <c r="O106" s="33">
        <v>2</v>
      </c>
      <c r="P106" s="33">
        <v>0</v>
      </c>
      <c r="Q106" s="33">
        <f t="shared" si="12"/>
        <v>40</v>
      </c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</row>
    <row r="107" spans="1:745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184">
        <v>0</v>
      </c>
      <c r="N107" s="33">
        <v>0</v>
      </c>
      <c r="O107" s="33">
        <v>0</v>
      </c>
      <c r="P107" s="33">
        <v>0</v>
      </c>
      <c r="Q107" s="33">
        <f t="shared" si="12"/>
        <v>0</v>
      </c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</row>
    <row r="108" spans="1:745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184">
        <v>0</v>
      </c>
      <c r="N108" s="33">
        <v>0</v>
      </c>
      <c r="O108" s="33">
        <v>378</v>
      </c>
      <c r="P108" s="33">
        <v>0</v>
      </c>
      <c r="Q108" s="33">
        <f t="shared" si="12"/>
        <v>378</v>
      </c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</row>
    <row r="109" spans="1:745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184">
        <v>0</v>
      </c>
      <c r="N109" s="41">
        <v>0</v>
      </c>
      <c r="O109" s="41">
        <v>0</v>
      </c>
      <c r="P109" s="41">
        <v>0</v>
      </c>
      <c r="Q109" s="33">
        <f t="shared" si="12"/>
        <v>0</v>
      </c>
    </row>
    <row r="110" spans="1:745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184">
        <v>0</v>
      </c>
      <c r="N110" s="41">
        <v>0</v>
      </c>
      <c r="O110" s="41">
        <v>0</v>
      </c>
      <c r="P110" s="41">
        <v>0</v>
      </c>
      <c r="Q110" s="33">
        <f t="shared" si="12"/>
        <v>0</v>
      </c>
    </row>
    <row r="111" spans="1:745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184">
        <v>0</v>
      </c>
      <c r="N111" s="41">
        <v>0</v>
      </c>
      <c r="O111" s="41">
        <v>0</v>
      </c>
      <c r="P111" s="41">
        <v>0</v>
      </c>
      <c r="Q111" s="33">
        <f t="shared" si="12"/>
        <v>0</v>
      </c>
    </row>
    <row r="112" spans="1:745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184">
        <v>0</v>
      </c>
      <c r="N112" s="41">
        <v>0</v>
      </c>
      <c r="O112" s="41">
        <v>0</v>
      </c>
      <c r="P112" s="41">
        <v>0</v>
      </c>
      <c r="Q112" s="33">
        <f t="shared" si="12"/>
        <v>0</v>
      </c>
    </row>
    <row r="113" spans="1:17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184">
        <v>0</v>
      </c>
      <c r="N113" s="41">
        <v>0</v>
      </c>
      <c r="O113" s="41">
        <v>0</v>
      </c>
      <c r="P113" s="41">
        <v>0</v>
      </c>
      <c r="Q113" s="33">
        <f t="shared" si="12"/>
        <v>0</v>
      </c>
    </row>
    <row r="114" spans="1:17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184">
        <v>0</v>
      </c>
      <c r="N114" s="41">
        <v>46</v>
      </c>
      <c r="O114" s="41">
        <v>0</v>
      </c>
      <c r="P114" s="41">
        <v>0</v>
      </c>
      <c r="Q114" s="33">
        <f t="shared" si="12"/>
        <v>46</v>
      </c>
    </row>
    <row r="115" spans="1:17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184">
        <v>0</v>
      </c>
      <c r="N115" s="41">
        <v>0</v>
      </c>
      <c r="O115" s="41">
        <v>0</v>
      </c>
      <c r="P115" s="41">
        <v>9</v>
      </c>
      <c r="Q115" s="33">
        <f t="shared" si="12"/>
        <v>9</v>
      </c>
    </row>
    <row r="116" spans="1:17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184">
        <v>0</v>
      </c>
      <c r="N116" s="41">
        <v>0</v>
      </c>
      <c r="O116" s="41">
        <v>0</v>
      </c>
      <c r="P116" s="41">
        <v>353</v>
      </c>
      <c r="Q116" s="33">
        <f t="shared" si="12"/>
        <v>353</v>
      </c>
    </row>
    <row r="117" spans="1:17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184">
        <v>0</v>
      </c>
      <c r="N117" s="41">
        <v>0</v>
      </c>
      <c r="O117" s="41">
        <v>0</v>
      </c>
      <c r="P117" s="41">
        <v>0</v>
      </c>
      <c r="Q117" s="33">
        <f t="shared" si="12"/>
        <v>0</v>
      </c>
    </row>
    <row r="118" spans="1:17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184">
        <v>0</v>
      </c>
      <c r="N118" s="41">
        <v>0</v>
      </c>
      <c r="O118" s="41">
        <v>0</v>
      </c>
      <c r="P118" s="41">
        <v>0</v>
      </c>
      <c r="Q118" s="33">
        <f t="shared" si="12"/>
        <v>0</v>
      </c>
    </row>
    <row r="119" spans="1:17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184">
        <v>0</v>
      </c>
      <c r="N119" s="41">
        <v>0</v>
      </c>
      <c r="O119" s="41">
        <v>0</v>
      </c>
      <c r="P119" s="41">
        <v>0</v>
      </c>
      <c r="Q119" s="33">
        <f t="shared" si="12"/>
        <v>0</v>
      </c>
    </row>
    <row r="120" spans="1:17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184">
        <v>0</v>
      </c>
      <c r="N120" s="33">
        <v>0</v>
      </c>
      <c r="O120" s="33">
        <v>0</v>
      </c>
      <c r="P120" s="33">
        <v>0</v>
      </c>
      <c r="Q120" s="33">
        <f t="shared" si="12"/>
        <v>0</v>
      </c>
    </row>
    <row r="121" spans="1:17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184">
        <v>0</v>
      </c>
      <c r="N121" s="33">
        <v>0</v>
      </c>
      <c r="O121" s="33">
        <v>0</v>
      </c>
      <c r="P121" s="33">
        <v>0</v>
      </c>
      <c r="Q121" s="33">
        <f t="shared" si="12"/>
        <v>0</v>
      </c>
    </row>
    <row r="122" spans="1:17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184">
        <v>0</v>
      </c>
      <c r="N122" s="33">
        <v>0</v>
      </c>
      <c r="O122" s="33">
        <v>0</v>
      </c>
      <c r="P122" s="33">
        <v>0</v>
      </c>
      <c r="Q122" s="33">
        <f t="shared" si="12"/>
        <v>0</v>
      </c>
    </row>
    <row r="123" spans="1:17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184">
        <v>0</v>
      </c>
      <c r="N123" s="33">
        <v>0</v>
      </c>
      <c r="O123" s="33">
        <v>0</v>
      </c>
      <c r="P123" s="33">
        <v>0</v>
      </c>
      <c r="Q123" s="33">
        <f t="shared" si="12"/>
        <v>0</v>
      </c>
    </row>
    <row r="124" spans="1:17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17" ht="15.75" thickBot="1" x14ac:dyDescent="0.3">
      <c r="A125" s="18" t="s">
        <v>136</v>
      </c>
      <c r="B125" s="19"/>
      <c r="C125" s="19"/>
      <c r="D125" s="19"/>
      <c r="E125" s="21">
        <f t="shared" ref="E125:L125" si="13">SUM(E127:E138)</f>
        <v>17916.504208385999</v>
      </c>
      <c r="F125" s="21">
        <f t="shared" si="13"/>
        <v>1062</v>
      </c>
      <c r="G125" s="21">
        <f t="shared" si="13"/>
        <v>1030</v>
      </c>
      <c r="H125" s="21">
        <f t="shared" si="13"/>
        <v>1600</v>
      </c>
      <c r="I125" s="21">
        <f t="shared" si="13"/>
        <v>2733</v>
      </c>
      <c r="J125" s="21">
        <f t="shared" si="13"/>
        <v>2750</v>
      </c>
      <c r="K125" s="21">
        <f t="shared" si="13"/>
        <v>1846</v>
      </c>
      <c r="L125" s="21">
        <f t="shared" si="13"/>
        <v>1597</v>
      </c>
      <c r="M125" s="183">
        <f>SUM(M127:M138)</f>
        <v>41</v>
      </c>
      <c r="N125" s="21">
        <f>SUM(N127:N138)</f>
        <v>53</v>
      </c>
      <c r="O125" s="21">
        <f>SUM(O127:O137)</f>
        <v>62</v>
      </c>
      <c r="P125" s="21">
        <f>SUM(P127:P138)</f>
        <v>0</v>
      </c>
      <c r="Q125" s="21">
        <f>SUM(Q127:Q137)</f>
        <v>156</v>
      </c>
    </row>
    <row r="126" spans="1:17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17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184">
        <v>0</v>
      </c>
      <c r="N127" s="33">
        <v>0</v>
      </c>
      <c r="O127" s="33"/>
      <c r="P127" s="33">
        <v>0</v>
      </c>
      <c r="Q127" s="33">
        <f>SUM(M127:P127)</f>
        <v>0</v>
      </c>
    </row>
    <row r="128" spans="1:17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184">
        <v>0</v>
      </c>
      <c r="N128" s="41">
        <v>0</v>
      </c>
      <c r="O128" s="41"/>
      <c r="P128" s="41">
        <v>0</v>
      </c>
      <c r="Q128" s="33">
        <f t="shared" ref="Q128:Q138" si="14">SUM(M128:P128)</f>
        <v>0</v>
      </c>
    </row>
    <row r="129" spans="1:17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184">
        <v>0</v>
      </c>
      <c r="N129" s="41">
        <v>53</v>
      </c>
      <c r="O129" s="41">
        <v>0</v>
      </c>
      <c r="P129" s="41">
        <v>0</v>
      </c>
      <c r="Q129" s="33">
        <f t="shared" si="14"/>
        <v>53</v>
      </c>
    </row>
    <row r="130" spans="1:17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184">
        <v>0</v>
      </c>
      <c r="N130" s="41">
        <v>0</v>
      </c>
      <c r="O130" s="41">
        <v>62</v>
      </c>
      <c r="P130" s="41">
        <v>0</v>
      </c>
      <c r="Q130" s="33">
        <f t="shared" si="14"/>
        <v>62</v>
      </c>
    </row>
    <row r="131" spans="1:17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184">
        <v>41</v>
      </c>
      <c r="N131" s="41">
        <v>0</v>
      </c>
      <c r="O131" s="41"/>
      <c r="P131" s="41">
        <v>0</v>
      </c>
      <c r="Q131" s="33">
        <f t="shared" si="14"/>
        <v>41</v>
      </c>
    </row>
    <row r="132" spans="1:17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184">
        <v>0</v>
      </c>
      <c r="N132" s="41">
        <v>0</v>
      </c>
      <c r="O132" s="41"/>
      <c r="P132" s="41">
        <v>0</v>
      </c>
      <c r="Q132" s="33">
        <f t="shared" si="14"/>
        <v>0</v>
      </c>
    </row>
    <row r="133" spans="1:17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184">
        <v>0</v>
      </c>
      <c r="N133" s="41">
        <v>0</v>
      </c>
      <c r="O133" s="41"/>
      <c r="P133" s="41">
        <v>0</v>
      </c>
      <c r="Q133" s="33">
        <f t="shared" si="14"/>
        <v>0</v>
      </c>
    </row>
    <row r="134" spans="1:17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184">
        <v>0</v>
      </c>
      <c r="N134" s="41">
        <v>0</v>
      </c>
      <c r="O134" s="41"/>
      <c r="P134" s="41">
        <v>0</v>
      </c>
      <c r="Q134" s="33">
        <f t="shared" si="14"/>
        <v>0</v>
      </c>
    </row>
    <row r="135" spans="1:17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184">
        <v>0</v>
      </c>
      <c r="N135" s="33">
        <v>0</v>
      </c>
      <c r="O135" s="33"/>
      <c r="P135" s="33">
        <v>0</v>
      </c>
      <c r="Q135" s="33">
        <f t="shared" si="14"/>
        <v>0</v>
      </c>
    </row>
    <row r="136" spans="1:17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184">
        <v>0</v>
      </c>
      <c r="N136" s="33">
        <v>0</v>
      </c>
      <c r="O136" s="33"/>
      <c r="P136" s="33">
        <v>0</v>
      </c>
      <c r="Q136" s="33">
        <f t="shared" si="14"/>
        <v>0</v>
      </c>
    </row>
    <row r="137" spans="1:17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184">
        <v>0</v>
      </c>
      <c r="N137" s="33">
        <v>0</v>
      </c>
      <c r="O137" s="33"/>
      <c r="P137" s="33">
        <v>0</v>
      </c>
      <c r="Q137" s="33">
        <f t="shared" si="14"/>
        <v>0</v>
      </c>
    </row>
    <row r="138" spans="1:17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184">
        <v>0</v>
      </c>
      <c r="N138" s="41">
        <v>0</v>
      </c>
      <c r="O138" s="41"/>
      <c r="P138" s="41">
        <v>0</v>
      </c>
      <c r="Q138" s="33">
        <f t="shared" si="14"/>
        <v>0</v>
      </c>
    </row>
    <row r="139" spans="1:17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7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Q140" si="15">SUM(F142:F175)</f>
        <v>2254</v>
      </c>
      <c r="G140" s="21">
        <f t="shared" si="15"/>
        <v>1854</v>
      </c>
      <c r="H140" s="21">
        <f t="shared" si="15"/>
        <v>3971</v>
      </c>
      <c r="I140" s="21">
        <f t="shared" si="15"/>
        <v>5000</v>
      </c>
      <c r="J140" s="21">
        <f t="shared" si="15"/>
        <v>4503</v>
      </c>
      <c r="K140" s="21">
        <f t="shared" si="15"/>
        <v>2703</v>
      </c>
      <c r="L140" s="21">
        <f t="shared" si="15"/>
        <v>5758</v>
      </c>
      <c r="M140" s="183">
        <f t="shared" si="15"/>
        <v>183</v>
      </c>
      <c r="N140" s="21">
        <f t="shared" si="15"/>
        <v>78</v>
      </c>
      <c r="O140" s="21">
        <f t="shared" si="15"/>
        <v>139</v>
      </c>
      <c r="P140" s="21">
        <f t="shared" si="15"/>
        <v>77</v>
      </c>
      <c r="Q140" s="21">
        <f t="shared" si="15"/>
        <v>477</v>
      </c>
    </row>
    <row r="141" spans="1:17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7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184">
        <v>0</v>
      </c>
      <c r="N142" s="41">
        <v>0</v>
      </c>
      <c r="O142" s="41"/>
      <c r="P142" s="41">
        <v>0</v>
      </c>
      <c r="Q142" s="41">
        <f>SUM(M142:P142)</f>
        <v>0</v>
      </c>
    </row>
    <row r="143" spans="1:17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184">
        <v>0</v>
      </c>
      <c r="N143" s="41">
        <v>0</v>
      </c>
      <c r="O143" s="41"/>
      <c r="P143" s="41">
        <v>0</v>
      </c>
      <c r="Q143" s="41">
        <f t="shared" ref="Q143:Q175" si="16">SUM(M143:P143)</f>
        <v>0</v>
      </c>
    </row>
    <row r="144" spans="1:17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184">
        <v>0</v>
      </c>
      <c r="N144" s="41">
        <v>0</v>
      </c>
      <c r="O144" s="41"/>
      <c r="P144" s="41">
        <v>0</v>
      </c>
      <c r="Q144" s="41">
        <f t="shared" si="16"/>
        <v>0</v>
      </c>
    </row>
    <row r="145" spans="1:17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184">
        <v>0</v>
      </c>
      <c r="N145" s="41">
        <v>0</v>
      </c>
      <c r="O145" s="41">
        <v>87</v>
      </c>
      <c r="P145" s="41">
        <v>0</v>
      </c>
      <c r="Q145" s="41">
        <f t="shared" si="16"/>
        <v>87</v>
      </c>
    </row>
    <row r="146" spans="1:17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84">
        <v>0</v>
      </c>
      <c r="N146" s="130">
        <v>0</v>
      </c>
      <c r="O146" s="130"/>
      <c r="P146" s="130">
        <v>0</v>
      </c>
      <c r="Q146" s="41">
        <f t="shared" si="16"/>
        <v>0</v>
      </c>
    </row>
    <row r="147" spans="1:17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84">
        <v>0</v>
      </c>
      <c r="N147" s="130">
        <v>0</v>
      </c>
      <c r="O147" s="130"/>
      <c r="P147" s="130">
        <v>0</v>
      </c>
      <c r="Q147" s="41">
        <f t="shared" si="16"/>
        <v>0</v>
      </c>
    </row>
    <row r="148" spans="1:17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184">
        <v>106</v>
      </c>
      <c r="N148" s="41">
        <v>0</v>
      </c>
      <c r="O148" s="41">
        <v>51</v>
      </c>
      <c r="P148" s="41">
        <v>57</v>
      </c>
      <c r="Q148" s="41">
        <f t="shared" si="16"/>
        <v>214</v>
      </c>
    </row>
    <row r="149" spans="1:17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184">
        <v>0</v>
      </c>
      <c r="N149" s="41">
        <v>0</v>
      </c>
      <c r="O149" s="41"/>
      <c r="P149" s="41">
        <v>0</v>
      </c>
      <c r="Q149" s="41">
        <f t="shared" si="16"/>
        <v>0</v>
      </c>
    </row>
    <row r="150" spans="1:17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184">
        <v>73</v>
      </c>
      <c r="N150" s="41">
        <v>0</v>
      </c>
      <c r="O150" s="41"/>
      <c r="P150" s="41">
        <v>20</v>
      </c>
      <c r="Q150" s="41">
        <f t="shared" si="16"/>
        <v>93</v>
      </c>
    </row>
    <row r="151" spans="1:17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184">
        <v>0</v>
      </c>
      <c r="N151" s="41">
        <v>72</v>
      </c>
      <c r="O151" s="41">
        <v>1</v>
      </c>
      <c r="P151" s="41">
        <v>0</v>
      </c>
      <c r="Q151" s="41">
        <f t="shared" si="16"/>
        <v>73</v>
      </c>
    </row>
    <row r="152" spans="1:17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184">
        <v>0</v>
      </c>
      <c r="N152" s="41">
        <v>0</v>
      </c>
      <c r="O152" s="41"/>
      <c r="P152" s="41">
        <v>0</v>
      </c>
      <c r="Q152" s="41">
        <f t="shared" si="16"/>
        <v>0</v>
      </c>
    </row>
    <row r="153" spans="1:17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184">
        <v>0</v>
      </c>
      <c r="N153" s="41">
        <v>0</v>
      </c>
      <c r="O153" s="41"/>
      <c r="P153" s="41">
        <v>0</v>
      </c>
      <c r="Q153" s="41">
        <f t="shared" si="16"/>
        <v>0</v>
      </c>
    </row>
    <row r="154" spans="1:17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184">
        <v>0</v>
      </c>
      <c r="N154" s="41">
        <v>0</v>
      </c>
      <c r="O154" s="41"/>
      <c r="P154" s="41">
        <v>0</v>
      </c>
      <c r="Q154" s="41">
        <f t="shared" si="16"/>
        <v>0</v>
      </c>
    </row>
    <row r="155" spans="1:17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184">
        <v>4</v>
      </c>
      <c r="N155" s="41">
        <v>6</v>
      </c>
      <c r="O155" s="41"/>
      <c r="P155" s="41">
        <v>0</v>
      </c>
      <c r="Q155" s="41">
        <f t="shared" si="16"/>
        <v>10</v>
      </c>
    </row>
    <row r="156" spans="1:17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184">
        <v>0</v>
      </c>
      <c r="N156" s="41">
        <v>0</v>
      </c>
      <c r="O156" s="41"/>
      <c r="P156" s="41">
        <v>0</v>
      </c>
      <c r="Q156" s="41">
        <f t="shared" si="16"/>
        <v>0</v>
      </c>
    </row>
    <row r="157" spans="1:17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184">
        <v>0</v>
      </c>
      <c r="N157" s="33">
        <v>0</v>
      </c>
      <c r="O157" s="33"/>
      <c r="P157" s="33">
        <v>0</v>
      </c>
      <c r="Q157" s="41">
        <f t="shared" si="16"/>
        <v>0</v>
      </c>
    </row>
    <row r="158" spans="1:17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184">
        <v>0</v>
      </c>
      <c r="N158" s="33">
        <v>0</v>
      </c>
      <c r="O158" s="33"/>
      <c r="P158" s="33">
        <v>0</v>
      </c>
      <c r="Q158" s="41">
        <f t="shared" si="16"/>
        <v>0</v>
      </c>
    </row>
    <row r="159" spans="1:17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184">
        <v>0</v>
      </c>
      <c r="N159" s="33">
        <v>0</v>
      </c>
      <c r="O159" s="33"/>
      <c r="P159" s="33">
        <v>0</v>
      </c>
      <c r="Q159" s="41">
        <f t="shared" si="16"/>
        <v>0</v>
      </c>
    </row>
    <row r="160" spans="1:17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184">
        <v>0</v>
      </c>
      <c r="N160" s="41">
        <v>0</v>
      </c>
      <c r="O160" s="41"/>
      <c r="P160" s="41">
        <v>0</v>
      </c>
      <c r="Q160" s="41">
        <f t="shared" si="16"/>
        <v>0</v>
      </c>
    </row>
    <row r="161" spans="1:17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184">
        <v>0</v>
      </c>
      <c r="N161" s="41">
        <v>0</v>
      </c>
      <c r="O161" s="41"/>
      <c r="P161" s="41">
        <v>0</v>
      </c>
      <c r="Q161" s="41">
        <f t="shared" si="16"/>
        <v>0</v>
      </c>
    </row>
    <row r="162" spans="1:17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184">
        <v>0</v>
      </c>
      <c r="N162" s="41">
        <v>0</v>
      </c>
      <c r="O162" s="41"/>
      <c r="P162" s="41">
        <v>0</v>
      </c>
      <c r="Q162" s="41">
        <f t="shared" si="16"/>
        <v>0</v>
      </c>
    </row>
    <row r="163" spans="1:17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184">
        <v>0</v>
      </c>
      <c r="N163" s="41">
        <v>0</v>
      </c>
      <c r="O163" s="41"/>
      <c r="P163" s="41">
        <v>0</v>
      </c>
      <c r="Q163" s="41">
        <f t="shared" si="16"/>
        <v>0</v>
      </c>
    </row>
    <row r="164" spans="1:17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184">
        <v>0</v>
      </c>
      <c r="N164" s="41">
        <v>0</v>
      </c>
      <c r="O164" s="41"/>
      <c r="P164" s="41">
        <v>0</v>
      </c>
      <c r="Q164" s="41">
        <f t="shared" si="16"/>
        <v>0</v>
      </c>
    </row>
    <row r="165" spans="1:17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184">
        <v>0</v>
      </c>
      <c r="N165" s="41">
        <v>0</v>
      </c>
      <c r="O165" s="41"/>
      <c r="P165" s="41">
        <v>0</v>
      </c>
      <c r="Q165" s="41">
        <f t="shared" si="16"/>
        <v>0</v>
      </c>
    </row>
    <row r="166" spans="1:17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184">
        <v>0</v>
      </c>
      <c r="N166" s="41">
        <v>0</v>
      </c>
      <c r="O166" s="41"/>
      <c r="P166" s="41">
        <v>0</v>
      </c>
      <c r="Q166" s="41">
        <f t="shared" si="16"/>
        <v>0</v>
      </c>
    </row>
    <row r="167" spans="1:17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184">
        <v>0</v>
      </c>
      <c r="N167" s="41">
        <v>0</v>
      </c>
      <c r="O167" s="41"/>
      <c r="P167" s="41">
        <v>0</v>
      </c>
      <c r="Q167" s="41">
        <f t="shared" si="16"/>
        <v>0</v>
      </c>
    </row>
    <row r="168" spans="1:17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84">
        <v>0</v>
      </c>
      <c r="N168" s="135">
        <v>0</v>
      </c>
      <c r="O168" s="135"/>
      <c r="P168" s="135">
        <v>0</v>
      </c>
      <c r="Q168" s="41">
        <f t="shared" si="16"/>
        <v>0</v>
      </c>
    </row>
    <row r="169" spans="1:17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84">
        <v>0</v>
      </c>
      <c r="N169" s="135">
        <v>0</v>
      </c>
      <c r="O169" s="135"/>
      <c r="P169" s="135">
        <v>0</v>
      </c>
      <c r="Q169" s="41">
        <f t="shared" si="16"/>
        <v>0</v>
      </c>
    </row>
    <row r="170" spans="1:17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84">
        <v>0</v>
      </c>
      <c r="N170" s="135">
        <v>0</v>
      </c>
      <c r="O170" s="135"/>
      <c r="P170" s="135">
        <v>0</v>
      </c>
      <c r="Q170" s="41">
        <f t="shared" si="16"/>
        <v>0</v>
      </c>
    </row>
    <row r="171" spans="1:17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184">
        <v>0</v>
      </c>
      <c r="N171" s="41">
        <v>0</v>
      </c>
      <c r="O171" s="41"/>
      <c r="P171" s="41">
        <v>0</v>
      </c>
      <c r="Q171" s="41">
        <f t="shared" si="16"/>
        <v>0</v>
      </c>
    </row>
    <row r="172" spans="1:17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184">
        <v>0</v>
      </c>
      <c r="N172" s="41">
        <v>0</v>
      </c>
      <c r="O172" s="41"/>
      <c r="P172" s="41">
        <v>0</v>
      </c>
      <c r="Q172" s="41">
        <f t="shared" si="16"/>
        <v>0</v>
      </c>
    </row>
    <row r="173" spans="1:17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184">
        <v>0</v>
      </c>
      <c r="N173" s="41">
        <v>0</v>
      </c>
      <c r="O173" s="41"/>
      <c r="P173" s="41">
        <v>0</v>
      </c>
      <c r="Q173" s="41">
        <f t="shared" si="16"/>
        <v>0</v>
      </c>
    </row>
    <row r="174" spans="1:17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184">
        <v>0</v>
      </c>
      <c r="N174" s="41">
        <v>0</v>
      </c>
      <c r="O174" s="41"/>
      <c r="P174" s="41">
        <v>0</v>
      </c>
      <c r="Q174" s="41">
        <f t="shared" si="16"/>
        <v>0</v>
      </c>
    </row>
    <row r="175" spans="1:17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84">
        <v>0</v>
      </c>
      <c r="N175" s="135">
        <v>0</v>
      </c>
      <c r="O175" s="135"/>
      <c r="P175" s="135">
        <v>0</v>
      </c>
      <c r="Q175" s="41">
        <f t="shared" si="16"/>
        <v>0</v>
      </c>
    </row>
    <row r="176" spans="1:17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7" ht="15.75" thickBot="1" x14ac:dyDescent="0.3">
      <c r="A177" s="137" t="s">
        <v>181</v>
      </c>
      <c r="B177" s="138"/>
      <c r="C177" s="63"/>
      <c r="D177" s="64"/>
      <c r="E177" s="21">
        <f t="shared" ref="E177:L177" si="17">SUM(E179:E198)</f>
        <v>22142.024999999998</v>
      </c>
      <c r="F177" s="21">
        <f t="shared" si="17"/>
        <v>2774</v>
      </c>
      <c r="G177" s="21">
        <f t="shared" si="17"/>
        <v>2665</v>
      </c>
      <c r="H177" s="21">
        <f t="shared" si="17"/>
        <v>3467</v>
      </c>
      <c r="I177" s="21">
        <f t="shared" si="17"/>
        <v>3531</v>
      </c>
      <c r="J177" s="21">
        <f t="shared" si="17"/>
        <v>1889</v>
      </c>
      <c r="K177" s="21">
        <f t="shared" si="17"/>
        <v>1298</v>
      </c>
      <c r="L177" s="21">
        <f t="shared" si="17"/>
        <v>2297</v>
      </c>
      <c r="M177" s="183">
        <f>SUM(M179:M198)</f>
        <v>40</v>
      </c>
      <c r="N177" s="21">
        <f>SUM(N179:N198)</f>
        <v>342</v>
      </c>
      <c r="O177" s="21">
        <f>SUM(O179:O198)</f>
        <v>22</v>
      </c>
      <c r="P177" s="21">
        <f>SUM(P179:P198)</f>
        <v>42</v>
      </c>
      <c r="Q177" s="21">
        <f>SUM(Q179:Q198)</f>
        <v>446</v>
      </c>
    </row>
    <row r="178" spans="1:17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7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184">
        <v>0</v>
      </c>
      <c r="N179" s="41">
        <v>0</v>
      </c>
      <c r="O179" s="41">
        <v>0</v>
      </c>
      <c r="P179" s="41">
        <v>0</v>
      </c>
      <c r="Q179" s="41">
        <f>SUM(M179:P179)</f>
        <v>0</v>
      </c>
    </row>
    <row r="180" spans="1:17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184">
        <v>0</v>
      </c>
      <c r="N180" s="41">
        <v>0</v>
      </c>
      <c r="O180" s="41">
        <v>0</v>
      </c>
      <c r="P180" s="41">
        <v>0</v>
      </c>
      <c r="Q180" s="41">
        <f t="shared" ref="Q180:Q198" si="18">SUM(M180:P180)</f>
        <v>0</v>
      </c>
    </row>
    <row r="181" spans="1:17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184">
        <v>0</v>
      </c>
      <c r="N181" s="41">
        <v>0</v>
      </c>
      <c r="O181" s="41">
        <v>0</v>
      </c>
      <c r="P181" s="41">
        <v>0</v>
      </c>
      <c r="Q181" s="41">
        <f t="shared" si="18"/>
        <v>0</v>
      </c>
    </row>
    <row r="182" spans="1:17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184">
        <v>0</v>
      </c>
      <c r="N182" s="33">
        <v>0</v>
      </c>
      <c r="O182" s="33">
        <v>0</v>
      </c>
      <c r="P182" s="33">
        <v>0</v>
      </c>
      <c r="Q182" s="41">
        <f t="shared" si="18"/>
        <v>0</v>
      </c>
    </row>
    <row r="183" spans="1:17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184">
        <v>0</v>
      </c>
      <c r="N183" s="33">
        <v>0</v>
      </c>
      <c r="O183" s="33">
        <v>0</v>
      </c>
      <c r="P183" s="33">
        <v>0</v>
      </c>
      <c r="Q183" s="41">
        <f t="shared" si="18"/>
        <v>0</v>
      </c>
    </row>
    <row r="184" spans="1:17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184">
        <v>0</v>
      </c>
      <c r="N184" s="33">
        <v>0</v>
      </c>
      <c r="O184" s="33">
        <v>0</v>
      </c>
      <c r="P184" s="33">
        <v>0</v>
      </c>
      <c r="Q184" s="41">
        <f t="shared" si="18"/>
        <v>0</v>
      </c>
    </row>
    <row r="185" spans="1:17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184">
        <v>0</v>
      </c>
      <c r="N185" s="33">
        <v>0</v>
      </c>
      <c r="O185" s="33">
        <v>0</v>
      </c>
      <c r="P185" s="33">
        <v>0</v>
      </c>
      <c r="Q185" s="41">
        <f t="shared" si="18"/>
        <v>0</v>
      </c>
    </row>
    <row r="186" spans="1:17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184">
        <v>0</v>
      </c>
      <c r="N186" s="33">
        <v>0</v>
      </c>
      <c r="O186" s="33">
        <v>0</v>
      </c>
      <c r="P186" s="33">
        <v>0</v>
      </c>
      <c r="Q186" s="41">
        <f t="shared" si="18"/>
        <v>0</v>
      </c>
    </row>
    <row r="187" spans="1:17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184">
        <v>0</v>
      </c>
      <c r="N187" s="33">
        <v>0</v>
      </c>
      <c r="O187" s="33">
        <v>0</v>
      </c>
      <c r="P187" s="33">
        <v>0</v>
      </c>
      <c r="Q187" s="41">
        <f t="shared" si="18"/>
        <v>0</v>
      </c>
    </row>
    <row r="188" spans="1:17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184">
        <v>0</v>
      </c>
      <c r="N188" s="33">
        <v>0</v>
      </c>
      <c r="O188" s="33">
        <v>0</v>
      </c>
      <c r="P188" s="33">
        <v>0</v>
      </c>
      <c r="Q188" s="41">
        <f t="shared" si="18"/>
        <v>0</v>
      </c>
    </row>
    <row r="189" spans="1:17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184">
        <v>0</v>
      </c>
      <c r="N189" s="33">
        <v>0</v>
      </c>
      <c r="O189" s="33">
        <v>0</v>
      </c>
      <c r="P189" s="33">
        <v>0</v>
      </c>
      <c r="Q189" s="41">
        <f t="shared" si="18"/>
        <v>0</v>
      </c>
    </row>
    <row r="190" spans="1:17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184">
        <v>0</v>
      </c>
      <c r="N190" s="41">
        <v>0</v>
      </c>
      <c r="O190" s="41">
        <v>0</v>
      </c>
      <c r="P190" s="41">
        <v>0</v>
      </c>
      <c r="Q190" s="41">
        <f t="shared" si="18"/>
        <v>0</v>
      </c>
    </row>
    <row r="191" spans="1:17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84">
        <v>0</v>
      </c>
      <c r="N191" s="135">
        <v>0</v>
      </c>
      <c r="O191" s="135">
        <v>0</v>
      </c>
      <c r="P191" s="135">
        <v>0</v>
      </c>
      <c r="Q191" s="41">
        <f t="shared" si="18"/>
        <v>0</v>
      </c>
    </row>
    <row r="192" spans="1:17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184">
        <v>0</v>
      </c>
      <c r="N192" s="33">
        <v>0</v>
      </c>
      <c r="O192" s="33">
        <v>0</v>
      </c>
      <c r="P192" s="33">
        <v>0</v>
      </c>
      <c r="Q192" s="41">
        <f t="shared" si="18"/>
        <v>0</v>
      </c>
    </row>
    <row r="193" spans="1:17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184">
        <v>0</v>
      </c>
      <c r="N193" s="33">
        <v>0</v>
      </c>
      <c r="O193" s="33">
        <v>0</v>
      </c>
      <c r="P193" s="33">
        <v>0</v>
      </c>
      <c r="Q193" s="41">
        <f t="shared" si="18"/>
        <v>0</v>
      </c>
    </row>
    <row r="194" spans="1:17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184">
        <v>0</v>
      </c>
      <c r="N194" s="53">
        <v>88</v>
      </c>
      <c r="O194" s="53">
        <v>0</v>
      </c>
      <c r="P194" s="53">
        <v>0</v>
      </c>
      <c r="Q194" s="41">
        <f t="shared" si="18"/>
        <v>88</v>
      </c>
    </row>
    <row r="195" spans="1:17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184">
        <v>0</v>
      </c>
      <c r="N195" s="53">
        <v>46</v>
      </c>
      <c r="O195" s="53">
        <v>0</v>
      </c>
      <c r="P195" s="53">
        <v>0</v>
      </c>
      <c r="Q195" s="41">
        <f t="shared" si="18"/>
        <v>46</v>
      </c>
    </row>
    <row r="196" spans="1:17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184">
        <v>0</v>
      </c>
      <c r="N196" s="41">
        <v>148</v>
      </c>
      <c r="O196" s="41">
        <v>22</v>
      </c>
      <c r="P196" s="41">
        <v>0</v>
      </c>
      <c r="Q196" s="41">
        <f t="shared" si="18"/>
        <v>170</v>
      </c>
    </row>
    <row r="197" spans="1:17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184">
        <v>0</v>
      </c>
      <c r="N197" s="53">
        <v>0</v>
      </c>
      <c r="O197" s="53">
        <v>0</v>
      </c>
      <c r="P197" s="53">
        <v>42</v>
      </c>
      <c r="Q197" s="41">
        <f t="shared" si="18"/>
        <v>42</v>
      </c>
    </row>
    <row r="198" spans="1:17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184">
        <v>40</v>
      </c>
      <c r="N198" s="41">
        <v>60</v>
      </c>
      <c r="O198" s="41">
        <v>0</v>
      </c>
      <c r="P198" s="41">
        <v>0</v>
      </c>
      <c r="Q198" s="41">
        <f t="shared" si="18"/>
        <v>100</v>
      </c>
    </row>
    <row r="199" spans="1:17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7" ht="16.5" thickBot="1" x14ac:dyDescent="0.3">
      <c r="A200" s="151" t="s">
        <v>200</v>
      </c>
      <c r="B200" s="152"/>
      <c r="C200" s="153"/>
      <c r="D200" s="154"/>
      <c r="E200" s="155">
        <f t="shared" ref="E200:Q200" si="19">E177+E140+E125+E100+E91+E68+E42+E31+E8</f>
        <v>537614.00565046608</v>
      </c>
      <c r="F200" s="155">
        <f t="shared" si="19"/>
        <v>55858.138607500005</v>
      </c>
      <c r="G200" s="155">
        <f t="shared" si="19"/>
        <v>62907</v>
      </c>
      <c r="H200" s="155">
        <f t="shared" si="19"/>
        <v>37430</v>
      </c>
      <c r="I200" s="155">
        <f t="shared" si="19"/>
        <v>42858</v>
      </c>
      <c r="J200" s="155">
        <f t="shared" si="19"/>
        <v>38279</v>
      </c>
      <c r="K200" s="155">
        <f t="shared" si="19"/>
        <v>31838</v>
      </c>
      <c r="L200" s="155">
        <f t="shared" si="19"/>
        <v>33264</v>
      </c>
      <c r="M200" s="189">
        <f t="shared" si="19"/>
        <v>767</v>
      </c>
      <c r="N200" s="155">
        <f t="shared" si="19"/>
        <v>1390</v>
      </c>
      <c r="O200" s="155">
        <f t="shared" si="19"/>
        <v>1482</v>
      </c>
      <c r="P200" s="155">
        <f t="shared" si="19"/>
        <v>926</v>
      </c>
      <c r="Q200" s="155">
        <f t="shared" si="19"/>
        <v>4565</v>
      </c>
    </row>
    <row r="201" spans="1:17" x14ac:dyDescent="0.25">
      <c r="C201" s="1"/>
      <c r="D201" s="1"/>
      <c r="E201" s="1"/>
      <c r="F201" s="2"/>
      <c r="G201" s="2"/>
      <c r="H201" s="3"/>
      <c r="K201" s="24"/>
    </row>
    <row r="202" spans="1:17" x14ac:dyDescent="0.25">
      <c r="C202" s="1"/>
      <c r="D202" s="1"/>
      <c r="E202" s="1"/>
      <c r="F202" s="2"/>
      <c r="G202" s="2"/>
      <c r="H202" s="3"/>
      <c r="K202" s="24"/>
      <c r="N202" s="180"/>
      <c r="O202" s="180"/>
      <c r="P202" s="180"/>
      <c r="Q202" s="180"/>
    </row>
    <row r="203" spans="1:17" x14ac:dyDescent="0.25">
      <c r="C203" s="1"/>
      <c r="D203" s="1"/>
      <c r="E203" s="1"/>
      <c r="F203" s="2"/>
      <c r="G203" s="2"/>
      <c r="H203" s="3"/>
      <c r="K203" s="24"/>
      <c r="O203" s="215"/>
      <c r="P203" s="214"/>
    </row>
    <row r="204" spans="1:17" x14ac:dyDescent="0.25">
      <c r="C204" s="1"/>
      <c r="D204" s="1"/>
      <c r="E204" s="1"/>
      <c r="F204" s="2"/>
      <c r="G204" s="2"/>
      <c r="H204" s="3"/>
      <c r="K204" s="24"/>
      <c r="P204" s="212"/>
    </row>
    <row r="205" spans="1:17" x14ac:dyDescent="0.25">
      <c r="C205" s="1"/>
      <c r="D205" s="1"/>
      <c r="E205" s="1"/>
      <c r="F205" s="2"/>
      <c r="G205" s="2"/>
      <c r="H205" s="3"/>
      <c r="K205" s="24"/>
    </row>
    <row r="206" spans="1:17" x14ac:dyDescent="0.25">
      <c r="C206" s="1"/>
      <c r="D206" s="1"/>
      <c r="E206" s="1"/>
      <c r="F206" s="2"/>
      <c r="G206" s="2"/>
      <c r="H206" s="3"/>
      <c r="K206" s="24"/>
      <c r="O206" s="24"/>
      <c r="P206" s="24"/>
    </row>
    <row r="207" spans="1:17" x14ac:dyDescent="0.25">
      <c r="C207" s="1"/>
      <c r="D207" s="1"/>
      <c r="E207" s="1"/>
      <c r="F207" s="2"/>
      <c r="G207" s="2"/>
      <c r="H207" s="3"/>
      <c r="K207" s="24"/>
    </row>
    <row r="208" spans="1:17" x14ac:dyDescent="0.25">
      <c r="C208" s="1"/>
      <c r="D208" s="1"/>
      <c r="E208" s="1"/>
      <c r="F208" s="2"/>
      <c r="G208" s="2"/>
      <c r="H208" s="3"/>
      <c r="K208" s="24"/>
    </row>
    <row r="209" spans="3:11" x14ac:dyDescent="0.25">
      <c r="C209" s="1"/>
      <c r="D209" s="1"/>
      <c r="E209" s="1"/>
      <c r="F209" s="2"/>
      <c r="G209" s="2"/>
      <c r="H209" s="3"/>
      <c r="K209" s="24"/>
    </row>
    <row r="210" spans="3:11" x14ac:dyDescent="0.25">
      <c r="C210" s="1"/>
      <c r="D210" s="1"/>
      <c r="E210" s="1"/>
      <c r="F210" s="2"/>
      <c r="G210" s="2"/>
      <c r="H210" s="3"/>
      <c r="K210" s="24"/>
    </row>
    <row r="211" spans="3:11" x14ac:dyDescent="0.25">
      <c r="C211" s="1"/>
      <c r="D211" s="1"/>
      <c r="E211" s="1"/>
      <c r="F211" s="2"/>
      <c r="G211" s="2"/>
      <c r="H211" s="3"/>
      <c r="K211" s="24"/>
    </row>
    <row r="212" spans="3:11" x14ac:dyDescent="0.25">
      <c r="C212" s="1"/>
      <c r="D212" s="1"/>
      <c r="E212" s="1"/>
      <c r="F212" s="2"/>
      <c r="G212" s="2"/>
      <c r="H212" s="3"/>
      <c r="K212" s="24"/>
    </row>
    <row r="213" spans="3:11" x14ac:dyDescent="0.25">
      <c r="C213" s="1"/>
      <c r="D213" s="1"/>
      <c r="E213" s="1"/>
      <c r="F213" s="2"/>
      <c r="G213" s="2"/>
      <c r="H213" s="3"/>
      <c r="K213" s="24"/>
    </row>
    <row r="214" spans="3:11" x14ac:dyDescent="0.25">
      <c r="C214" s="1"/>
      <c r="D214" s="1"/>
      <c r="E214" s="1"/>
      <c r="F214" s="2"/>
      <c r="G214" s="2"/>
      <c r="H214" s="3"/>
      <c r="K214" s="24"/>
    </row>
    <row r="215" spans="3:11" x14ac:dyDescent="0.25">
      <c r="C215" s="1"/>
      <c r="D215" s="1"/>
      <c r="E215" s="1"/>
      <c r="F215" s="2"/>
      <c r="G215" s="2"/>
      <c r="H215" s="3"/>
      <c r="K215" s="24"/>
    </row>
    <row r="216" spans="3:11" x14ac:dyDescent="0.25">
      <c r="C216" s="1"/>
      <c r="D216" s="1"/>
      <c r="E216" s="1"/>
      <c r="F216" s="2"/>
      <c r="G216" s="2"/>
      <c r="H216" s="3"/>
      <c r="K216" s="24"/>
    </row>
    <row r="217" spans="3:11" x14ac:dyDescent="0.25">
      <c r="C217" s="1"/>
      <c r="D217" s="1"/>
      <c r="E217" s="1"/>
      <c r="F217" s="2"/>
      <c r="G217" s="2"/>
      <c r="H217" s="3"/>
      <c r="K217" s="24"/>
    </row>
    <row r="218" spans="3:11" x14ac:dyDescent="0.25">
      <c r="C218" s="1"/>
      <c r="D218" s="1"/>
      <c r="E218" s="1"/>
      <c r="F218" s="2"/>
      <c r="G218" s="2"/>
      <c r="H218" s="3"/>
      <c r="K218" s="24"/>
    </row>
    <row r="219" spans="3:11" x14ac:dyDescent="0.25">
      <c r="C219" s="1"/>
      <c r="D219" s="1"/>
      <c r="E219" s="1"/>
      <c r="F219" s="2"/>
      <c r="G219" s="2"/>
      <c r="H219" s="3"/>
      <c r="K219" s="24"/>
    </row>
    <row r="220" spans="3:11" x14ac:dyDescent="0.25">
      <c r="C220" s="1"/>
      <c r="D220" s="1"/>
      <c r="E220" s="1"/>
      <c r="F220" s="2"/>
      <c r="G220" s="2"/>
      <c r="H220" s="3"/>
      <c r="K220" s="24"/>
    </row>
    <row r="221" spans="3:11" x14ac:dyDescent="0.25">
      <c r="C221" s="1"/>
      <c r="D221" s="1"/>
      <c r="E221" s="1"/>
      <c r="F221" s="2"/>
      <c r="G221" s="2"/>
      <c r="H221" s="3"/>
      <c r="K221" s="24"/>
    </row>
    <row r="222" spans="3:11" x14ac:dyDescent="0.25">
      <c r="C222" s="1"/>
      <c r="D222" s="1"/>
      <c r="F222" s="2"/>
      <c r="G222" s="2"/>
      <c r="H222" s="3"/>
      <c r="K222" s="24"/>
    </row>
    <row r="223" spans="3:11" x14ac:dyDescent="0.25">
      <c r="C223" s="1"/>
      <c r="D223" s="1"/>
      <c r="F223" s="2"/>
      <c r="G223" s="2"/>
      <c r="H223" s="3"/>
      <c r="K223" s="24"/>
    </row>
    <row r="224" spans="3:11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3" x14ac:dyDescent="0.25">
      <c r="C257" s="1"/>
      <c r="D257" s="1"/>
      <c r="G257" s="1"/>
      <c r="H257" s="1"/>
      <c r="I257" s="1"/>
      <c r="J257" s="1"/>
    </row>
    <row r="258" spans="3:13" x14ac:dyDescent="0.25">
      <c r="C258" s="1"/>
      <c r="D258" s="1"/>
      <c r="G258" s="1"/>
      <c r="H258" s="1"/>
      <c r="I258" s="1"/>
      <c r="J258" s="1"/>
    </row>
    <row r="259" spans="3:13" x14ac:dyDescent="0.25">
      <c r="C259" s="1"/>
      <c r="D259" s="1"/>
      <c r="G259" s="1"/>
      <c r="H259" s="1"/>
      <c r="I259" s="1"/>
      <c r="J259" s="1"/>
    </row>
    <row r="260" spans="3:13" x14ac:dyDescent="0.25">
      <c r="C260" s="1"/>
      <c r="D260" s="1"/>
      <c r="G260" s="1"/>
      <c r="H260" s="1"/>
      <c r="I260" s="1"/>
      <c r="J260" s="1"/>
    </row>
    <row r="261" spans="3:13" x14ac:dyDescent="0.25">
      <c r="C261" s="1"/>
      <c r="D261" s="1"/>
      <c r="G261" s="1"/>
      <c r="H261" s="1"/>
      <c r="I261" s="1"/>
      <c r="J261" s="1"/>
    </row>
    <row r="262" spans="3:13" x14ac:dyDescent="0.25">
      <c r="C262" s="1"/>
      <c r="D262" s="1"/>
      <c r="G262" s="1"/>
      <c r="H262" s="1"/>
      <c r="I262" s="1"/>
      <c r="J262" s="1"/>
    </row>
    <row r="263" spans="3:13" x14ac:dyDescent="0.25">
      <c r="C263" s="1"/>
      <c r="D263" s="1"/>
      <c r="G263" s="1"/>
      <c r="H263" s="1"/>
      <c r="I263" s="1"/>
      <c r="J263" s="1"/>
    </row>
    <row r="264" spans="3:13" s="6" customFormat="1" x14ac:dyDescent="0.25">
      <c r="C264" s="1"/>
      <c r="D264" s="1"/>
      <c r="E264" s="2"/>
      <c r="F264" s="4"/>
      <c r="G264" s="1"/>
      <c r="M264" s="190"/>
    </row>
    <row r="265" spans="3:13" s="6" customFormat="1" x14ac:dyDescent="0.25">
      <c r="C265" s="1"/>
      <c r="D265" s="1"/>
      <c r="E265" s="2"/>
      <c r="F265" s="4"/>
      <c r="G265" s="1"/>
      <c r="M265" s="190"/>
    </row>
    <row r="266" spans="3:13" s="6" customFormat="1" x14ac:dyDescent="0.25">
      <c r="C266" s="1"/>
      <c r="D266" s="1"/>
      <c r="E266" s="2"/>
      <c r="F266" s="4"/>
      <c r="G266" s="1"/>
      <c r="M266" s="190"/>
    </row>
    <row r="267" spans="3:13" s="6" customFormat="1" x14ac:dyDescent="0.25">
      <c r="C267" s="1"/>
      <c r="D267" s="1"/>
      <c r="E267" s="2"/>
      <c r="F267" s="4"/>
      <c r="G267" s="1"/>
      <c r="M267" s="190"/>
    </row>
    <row r="268" spans="3:13" s="6" customFormat="1" x14ac:dyDescent="0.25">
      <c r="C268" s="1"/>
      <c r="D268" s="1"/>
      <c r="E268" s="2"/>
      <c r="F268" s="4"/>
      <c r="G268" s="1"/>
      <c r="M268" s="190"/>
    </row>
    <row r="269" spans="3:13" s="6" customFormat="1" x14ac:dyDescent="0.25">
      <c r="C269" s="1"/>
      <c r="D269" s="1"/>
      <c r="E269" s="2"/>
      <c r="F269" s="4"/>
      <c r="G269" s="1"/>
      <c r="M269" s="190"/>
    </row>
    <row r="270" spans="3:13" s="6" customFormat="1" x14ac:dyDescent="0.25">
      <c r="C270" s="1"/>
      <c r="D270" s="1"/>
      <c r="E270" s="2"/>
      <c r="F270" s="4"/>
      <c r="G270" s="1"/>
      <c r="M270" s="190"/>
    </row>
    <row r="271" spans="3:13" s="6" customFormat="1" x14ac:dyDescent="0.25">
      <c r="C271" s="1"/>
      <c r="D271" s="1"/>
      <c r="E271" s="2"/>
      <c r="F271" s="4"/>
      <c r="G271" s="1"/>
      <c r="M271" s="190"/>
    </row>
    <row r="272" spans="3:13" s="6" customFormat="1" x14ac:dyDescent="0.25">
      <c r="C272" s="1"/>
      <c r="D272" s="1"/>
      <c r="E272" s="2"/>
      <c r="F272" s="4"/>
      <c r="G272" s="1"/>
      <c r="M272" s="190"/>
    </row>
    <row r="273" spans="3:13" s="6" customFormat="1" x14ac:dyDescent="0.25">
      <c r="C273" s="1"/>
      <c r="D273" s="1"/>
      <c r="E273" s="2"/>
      <c r="F273" s="4"/>
      <c r="G273" s="1"/>
      <c r="M273" s="190"/>
    </row>
    <row r="274" spans="3:13" s="6" customFormat="1" x14ac:dyDescent="0.25">
      <c r="C274" s="1"/>
      <c r="D274" s="1"/>
      <c r="E274" s="2"/>
      <c r="F274" s="4"/>
      <c r="G274" s="1"/>
      <c r="M274" s="190"/>
    </row>
    <row r="275" spans="3:13" s="6" customFormat="1" x14ac:dyDescent="0.25">
      <c r="C275" s="1"/>
      <c r="D275" s="1"/>
      <c r="E275" s="2"/>
      <c r="F275" s="4"/>
      <c r="G275" s="1"/>
      <c r="M275" s="190"/>
    </row>
    <row r="276" spans="3:13" s="6" customFormat="1" x14ac:dyDescent="0.25">
      <c r="C276" s="1"/>
      <c r="D276" s="1"/>
      <c r="E276" s="2"/>
      <c r="F276" s="4"/>
      <c r="G276" s="1"/>
      <c r="M276" s="190"/>
    </row>
    <row r="277" spans="3:13" s="6" customFormat="1" x14ac:dyDescent="0.25">
      <c r="C277" s="1"/>
      <c r="D277" s="1"/>
      <c r="E277" s="2"/>
      <c r="F277" s="4"/>
      <c r="G277" s="1"/>
      <c r="M277" s="190"/>
    </row>
    <row r="278" spans="3:13" s="6" customFormat="1" x14ac:dyDescent="0.25">
      <c r="C278" s="1"/>
      <c r="D278" s="1"/>
      <c r="E278" s="2"/>
      <c r="F278" s="4"/>
      <c r="G278" s="1"/>
      <c r="M278" s="190"/>
    </row>
    <row r="279" spans="3:13" s="6" customFormat="1" x14ac:dyDescent="0.25">
      <c r="C279" s="1"/>
      <c r="D279" s="1"/>
      <c r="E279" s="2"/>
      <c r="F279" s="4"/>
      <c r="G279" s="1"/>
      <c r="M279" s="190"/>
    </row>
    <row r="280" spans="3:13" s="6" customFormat="1" x14ac:dyDescent="0.25">
      <c r="C280" s="1"/>
      <c r="D280" s="1"/>
      <c r="E280" s="2"/>
      <c r="F280" s="4"/>
      <c r="G280" s="1"/>
      <c r="M280" s="190"/>
    </row>
    <row r="281" spans="3:13" s="6" customFormat="1" x14ac:dyDescent="0.25">
      <c r="C281" s="1"/>
      <c r="D281" s="1"/>
      <c r="E281" s="2"/>
      <c r="F281" s="4"/>
      <c r="G281" s="1"/>
      <c r="M281" s="190"/>
    </row>
    <row r="282" spans="3:13" s="6" customFormat="1" x14ac:dyDescent="0.25">
      <c r="C282" s="1"/>
      <c r="D282" s="1"/>
      <c r="E282" s="2"/>
      <c r="F282" s="4"/>
      <c r="G282" s="1"/>
      <c r="M282" s="190"/>
    </row>
    <row r="283" spans="3:13" s="6" customFormat="1" x14ac:dyDescent="0.25">
      <c r="C283" s="1"/>
      <c r="D283" s="1"/>
      <c r="E283" s="2"/>
      <c r="F283" s="4"/>
      <c r="G283" s="1"/>
      <c r="M283" s="190"/>
    </row>
    <row r="284" spans="3:13" s="6" customFormat="1" x14ac:dyDescent="0.25">
      <c r="C284" s="1"/>
      <c r="D284" s="1"/>
      <c r="E284" s="2"/>
      <c r="F284" s="4"/>
      <c r="G284" s="1"/>
      <c r="M284" s="190"/>
    </row>
    <row r="285" spans="3:13" s="6" customFormat="1" x14ac:dyDescent="0.25">
      <c r="C285" s="1"/>
      <c r="D285" s="1"/>
      <c r="E285" s="2"/>
      <c r="F285" s="4"/>
      <c r="G285" s="1"/>
      <c r="M285" s="190"/>
    </row>
    <row r="286" spans="3:13" s="6" customFormat="1" x14ac:dyDescent="0.25">
      <c r="C286" s="1"/>
      <c r="D286" s="1"/>
      <c r="E286" s="2"/>
      <c r="F286" s="4"/>
      <c r="G286" s="1"/>
      <c r="M286" s="190"/>
    </row>
    <row r="287" spans="3:13" s="6" customFormat="1" x14ac:dyDescent="0.25">
      <c r="C287" s="1"/>
      <c r="D287" s="1"/>
      <c r="E287" s="2"/>
      <c r="F287" s="4"/>
      <c r="G287" s="1"/>
      <c r="M287" s="190"/>
    </row>
    <row r="288" spans="3:13" s="6" customFormat="1" x14ac:dyDescent="0.25">
      <c r="C288" s="1"/>
      <c r="D288" s="1"/>
      <c r="E288" s="2"/>
      <c r="F288" s="4"/>
      <c r="G288" s="1"/>
      <c r="M288" s="190"/>
    </row>
    <row r="289" spans="3:13" s="6" customFormat="1" x14ac:dyDescent="0.25">
      <c r="C289" s="1"/>
      <c r="D289" s="1"/>
      <c r="E289" s="2"/>
      <c r="F289" s="4"/>
      <c r="G289" s="1"/>
      <c r="M289" s="190"/>
    </row>
    <row r="290" spans="3:13" s="6" customFormat="1" x14ac:dyDescent="0.25">
      <c r="C290" s="1"/>
      <c r="D290" s="1"/>
      <c r="E290" s="2"/>
      <c r="F290" s="4"/>
      <c r="G290" s="1"/>
      <c r="M290" s="190"/>
    </row>
    <row r="291" spans="3:13" s="6" customFormat="1" x14ac:dyDescent="0.25">
      <c r="C291" s="1"/>
      <c r="D291" s="1"/>
      <c r="E291" s="2"/>
      <c r="F291" s="4"/>
      <c r="G291" s="1"/>
      <c r="M291" s="190"/>
    </row>
    <row r="292" spans="3:13" s="6" customFormat="1" x14ac:dyDescent="0.25">
      <c r="C292" s="1"/>
      <c r="D292" s="1"/>
      <c r="E292" s="2"/>
      <c r="F292" s="4"/>
      <c r="G292" s="1"/>
      <c r="M292" s="190"/>
    </row>
    <row r="293" spans="3:13" s="6" customFormat="1" x14ac:dyDescent="0.25">
      <c r="C293" s="1"/>
      <c r="D293" s="1"/>
      <c r="E293" s="2"/>
      <c r="F293" s="4"/>
      <c r="G293" s="1"/>
      <c r="M293" s="190"/>
    </row>
    <row r="294" spans="3:13" s="6" customFormat="1" x14ac:dyDescent="0.25">
      <c r="C294" s="1"/>
      <c r="D294" s="1"/>
      <c r="E294" s="2"/>
      <c r="F294" s="4"/>
      <c r="G294" s="1"/>
      <c r="M294" s="190"/>
    </row>
    <row r="295" spans="3:13" s="6" customFormat="1" x14ac:dyDescent="0.25">
      <c r="C295" s="1"/>
      <c r="D295" s="1"/>
      <c r="E295" s="2"/>
      <c r="F295" s="4"/>
      <c r="G295" s="1"/>
      <c r="M295" s="190"/>
    </row>
    <row r="296" spans="3:13" s="6" customFormat="1" x14ac:dyDescent="0.25">
      <c r="C296" s="1"/>
      <c r="D296" s="1"/>
      <c r="E296" s="2"/>
      <c r="F296" s="4"/>
      <c r="G296" s="1"/>
      <c r="M296" s="190"/>
    </row>
    <row r="297" spans="3:13" s="6" customFormat="1" x14ac:dyDescent="0.25">
      <c r="C297" s="1"/>
      <c r="D297" s="1"/>
      <c r="E297" s="2"/>
      <c r="F297" s="4"/>
      <c r="G297" s="1"/>
      <c r="M297" s="190"/>
    </row>
    <row r="298" spans="3:13" s="6" customFormat="1" x14ac:dyDescent="0.25">
      <c r="C298" s="1"/>
      <c r="D298" s="1"/>
      <c r="E298" s="2"/>
      <c r="F298" s="4"/>
      <c r="G298" s="1"/>
      <c r="M298" s="190"/>
    </row>
    <row r="299" spans="3:13" s="6" customFormat="1" x14ac:dyDescent="0.25">
      <c r="C299" s="1"/>
      <c r="D299" s="1"/>
      <c r="E299" s="2"/>
      <c r="F299" s="4"/>
      <c r="G299" s="1"/>
      <c r="M299" s="190"/>
    </row>
    <row r="300" spans="3:13" s="6" customFormat="1" x14ac:dyDescent="0.25">
      <c r="C300" s="1"/>
      <c r="D300" s="1"/>
      <c r="E300" s="2"/>
      <c r="F300" s="4"/>
      <c r="G300" s="1"/>
      <c r="M300" s="190"/>
    </row>
    <row r="301" spans="3:13" s="6" customFormat="1" x14ac:dyDescent="0.25">
      <c r="C301" s="1"/>
      <c r="D301" s="1"/>
      <c r="E301" s="2"/>
      <c r="F301" s="4"/>
      <c r="G301" s="1"/>
      <c r="M301" s="190"/>
    </row>
    <row r="302" spans="3:13" s="6" customFormat="1" x14ac:dyDescent="0.25">
      <c r="C302" s="1"/>
      <c r="D302" s="1"/>
      <c r="E302" s="2"/>
      <c r="F302" s="4"/>
      <c r="G302" s="1"/>
      <c r="M302" s="190"/>
    </row>
    <row r="303" spans="3:13" s="6" customFormat="1" x14ac:dyDescent="0.25">
      <c r="C303" s="1"/>
      <c r="D303" s="1"/>
      <c r="E303" s="2"/>
      <c r="F303" s="4"/>
      <c r="G303" s="1"/>
      <c r="M303" s="190"/>
    </row>
    <row r="304" spans="3:13" s="6" customFormat="1" x14ac:dyDescent="0.25">
      <c r="C304" s="1"/>
      <c r="D304" s="1"/>
      <c r="E304" s="2"/>
      <c r="F304" s="4"/>
      <c r="G304" s="1"/>
      <c r="M304" s="190"/>
    </row>
    <row r="305" spans="3:13" s="6" customFormat="1" x14ac:dyDescent="0.25">
      <c r="C305" s="1"/>
      <c r="D305" s="1"/>
      <c r="E305" s="2"/>
      <c r="F305" s="4"/>
      <c r="G305" s="1"/>
      <c r="M305" s="190"/>
    </row>
    <row r="306" spans="3:13" s="6" customFormat="1" x14ac:dyDescent="0.25">
      <c r="C306" s="1"/>
      <c r="D306" s="1"/>
      <c r="E306" s="2"/>
      <c r="F306" s="4"/>
      <c r="G306" s="1"/>
      <c r="M306" s="190"/>
    </row>
    <row r="307" spans="3:13" s="6" customFormat="1" x14ac:dyDescent="0.25">
      <c r="C307" s="1"/>
      <c r="D307" s="1"/>
      <c r="E307" s="2"/>
      <c r="F307" s="4"/>
      <c r="G307" s="1"/>
      <c r="M307" s="190"/>
    </row>
    <row r="308" spans="3:13" s="6" customFormat="1" x14ac:dyDescent="0.25">
      <c r="C308" s="1"/>
      <c r="D308" s="1"/>
      <c r="E308" s="2"/>
      <c r="F308" s="4"/>
      <c r="G308" s="1"/>
      <c r="M308" s="190"/>
    </row>
    <row r="309" spans="3:13" s="6" customFormat="1" x14ac:dyDescent="0.25">
      <c r="C309" s="1"/>
      <c r="D309" s="1"/>
      <c r="E309" s="2"/>
      <c r="F309" s="4"/>
      <c r="G309" s="1"/>
      <c r="M309" s="190"/>
    </row>
    <row r="310" spans="3:13" s="6" customFormat="1" x14ac:dyDescent="0.25">
      <c r="C310" s="1"/>
      <c r="D310" s="1"/>
      <c r="E310" s="2"/>
      <c r="F310" s="4"/>
      <c r="G310" s="1"/>
      <c r="M310" s="190"/>
    </row>
    <row r="311" spans="3:13" s="6" customFormat="1" x14ac:dyDescent="0.25">
      <c r="C311" s="1"/>
      <c r="D311" s="1"/>
      <c r="E311" s="2"/>
      <c r="F311" s="4"/>
      <c r="G311" s="1"/>
      <c r="M311" s="190"/>
    </row>
    <row r="312" spans="3:13" s="6" customFormat="1" x14ac:dyDescent="0.25">
      <c r="C312" s="1"/>
      <c r="D312" s="1"/>
      <c r="E312" s="2"/>
      <c r="F312" s="4"/>
      <c r="G312" s="1"/>
      <c r="M312" s="190"/>
    </row>
    <row r="313" spans="3:13" s="6" customFormat="1" x14ac:dyDescent="0.25">
      <c r="C313" s="1"/>
      <c r="D313" s="1"/>
      <c r="E313" s="2"/>
      <c r="F313" s="4"/>
      <c r="G313" s="1"/>
      <c r="M313" s="190"/>
    </row>
    <row r="314" spans="3:13" s="6" customFormat="1" x14ac:dyDescent="0.25">
      <c r="C314" s="1"/>
      <c r="D314" s="1"/>
      <c r="E314" s="2"/>
      <c r="F314" s="4"/>
      <c r="G314" s="1"/>
      <c r="M314" s="190"/>
    </row>
    <row r="315" spans="3:13" s="6" customFormat="1" x14ac:dyDescent="0.25">
      <c r="C315" s="1"/>
      <c r="D315" s="1"/>
      <c r="E315" s="2"/>
      <c r="F315" s="4"/>
      <c r="G315" s="1"/>
      <c r="M315" s="190"/>
    </row>
    <row r="316" spans="3:13" s="6" customFormat="1" x14ac:dyDescent="0.25">
      <c r="C316" s="1"/>
      <c r="D316" s="1"/>
      <c r="E316" s="2"/>
      <c r="F316" s="4"/>
      <c r="G316" s="1"/>
      <c r="M316" s="190"/>
    </row>
    <row r="317" spans="3:13" s="6" customFormat="1" x14ac:dyDescent="0.25">
      <c r="C317" s="1"/>
      <c r="D317" s="1"/>
      <c r="E317" s="2"/>
      <c r="F317" s="4"/>
      <c r="G317" s="1"/>
      <c r="M317" s="190"/>
    </row>
    <row r="318" spans="3:13" s="6" customFormat="1" x14ac:dyDescent="0.25">
      <c r="C318" s="1"/>
      <c r="D318" s="1"/>
      <c r="E318" s="2"/>
      <c r="F318" s="4"/>
      <c r="G318" s="1"/>
      <c r="M318" s="190"/>
    </row>
    <row r="319" spans="3:13" s="6" customFormat="1" x14ac:dyDescent="0.25">
      <c r="C319" s="1"/>
      <c r="D319" s="1"/>
      <c r="E319" s="2"/>
      <c r="F319" s="4"/>
      <c r="G319" s="1"/>
      <c r="M319" s="190"/>
    </row>
    <row r="320" spans="3:13" s="6" customFormat="1" x14ac:dyDescent="0.25">
      <c r="C320" s="1"/>
      <c r="D320" s="1"/>
      <c r="E320" s="2"/>
      <c r="F320" s="4"/>
      <c r="G320" s="1"/>
      <c r="M320" s="190"/>
    </row>
    <row r="321" spans="3:13" s="6" customFormat="1" x14ac:dyDescent="0.25">
      <c r="C321" s="1"/>
      <c r="D321" s="1"/>
      <c r="E321" s="2"/>
      <c r="F321" s="4"/>
      <c r="G321" s="1"/>
      <c r="M321" s="190"/>
    </row>
    <row r="322" spans="3:13" s="6" customFormat="1" x14ac:dyDescent="0.25">
      <c r="C322" s="1"/>
      <c r="D322" s="1"/>
      <c r="E322" s="2"/>
      <c r="F322" s="4"/>
      <c r="G322" s="1"/>
      <c r="M322" s="190"/>
    </row>
    <row r="323" spans="3:13" s="6" customFormat="1" x14ac:dyDescent="0.25">
      <c r="C323" s="1"/>
      <c r="D323" s="1"/>
      <c r="E323" s="2"/>
      <c r="F323" s="4"/>
      <c r="G323" s="1"/>
      <c r="M323" s="190"/>
    </row>
    <row r="324" spans="3:13" s="6" customFormat="1" x14ac:dyDescent="0.25">
      <c r="C324" s="1"/>
      <c r="D324" s="1"/>
      <c r="E324" s="2"/>
      <c r="F324" s="4"/>
      <c r="G324" s="1"/>
      <c r="M324" s="190"/>
    </row>
    <row r="325" spans="3:13" s="6" customFormat="1" x14ac:dyDescent="0.25">
      <c r="C325" s="1"/>
      <c r="D325" s="1"/>
      <c r="E325" s="2"/>
      <c r="F325" s="4"/>
      <c r="G325" s="1"/>
      <c r="M325" s="190"/>
    </row>
    <row r="326" spans="3:13" s="6" customFormat="1" x14ac:dyDescent="0.25">
      <c r="C326" s="1"/>
      <c r="D326" s="1"/>
      <c r="E326" s="2"/>
      <c r="F326" s="4"/>
      <c r="G326" s="1"/>
      <c r="M326" s="190"/>
    </row>
    <row r="327" spans="3:13" s="6" customFormat="1" x14ac:dyDescent="0.25">
      <c r="C327" s="1"/>
      <c r="D327" s="1"/>
      <c r="E327" s="2"/>
      <c r="F327" s="4"/>
      <c r="G327" s="1"/>
      <c r="M327" s="190"/>
    </row>
    <row r="328" spans="3:13" s="6" customFormat="1" x14ac:dyDescent="0.25">
      <c r="C328" s="1"/>
      <c r="D328" s="1"/>
      <c r="E328" s="2"/>
      <c r="F328" s="4"/>
      <c r="G328" s="1"/>
      <c r="M328" s="190"/>
    </row>
    <row r="329" spans="3:13" s="6" customFormat="1" x14ac:dyDescent="0.25">
      <c r="C329" s="1"/>
      <c r="D329" s="1"/>
      <c r="E329" s="2"/>
      <c r="F329" s="4"/>
      <c r="G329" s="1"/>
      <c r="M329" s="190"/>
    </row>
    <row r="330" spans="3:13" s="6" customFormat="1" x14ac:dyDescent="0.25">
      <c r="C330" s="1"/>
      <c r="D330" s="1"/>
      <c r="E330" s="2"/>
      <c r="F330" s="4"/>
      <c r="G330" s="1"/>
      <c r="M330" s="190"/>
    </row>
    <row r="331" spans="3:13" s="6" customFormat="1" x14ac:dyDescent="0.25">
      <c r="C331" s="1"/>
      <c r="D331" s="1"/>
      <c r="E331" s="2"/>
      <c r="F331" s="4"/>
      <c r="G331" s="1"/>
      <c r="M331" s="190"/>
    </row>
    <row r="332" spans="3:13" s="6" customFormat="1" x14ac:dyDescent="0.25">
      <c r="C332" s="1"/>
      <c r="D332" s="1"/>
      <c r="E332" s="2"/>
      <c r="F332" s="4"/>
      <c r="G332" s="1"/>
      <c r="M332" s="190"/>
    </row>
    <row r="333" spans="3:13" s="6" customFormat="1" x14ac:dyDescent="0.25">
      <c r="C333" s="1"/>
      <c r="D333" s="1"/>
      <c r="E333" s="2"/>
      <c r="F333" s="4"/>
      <c r="G333" s="1"/>
      <c r="M333" s="190"/>
    </row>
    <row r="334" spans="3:13" s="6" customFormat="1" x14ac:dyDescent="0.25">
      <c r="C334" s="1"/>
      <c r="D334" s="1"/>
      <c r="E334" s="2"/>
      <c r="F334" s="4"/>
      <c r="G334" s="1"/>
      <c r="M334" s="190"/>
    </row>
    <row r="335" spans="3:13" s="6" customFormat="1" x14ac:dyDescent="0.25">
      <c r="C335" s="1"/>
      <c r="D335" s="1"/>
      <c r="E335" s="2"/>
      <c r="F335" s="4"/>
      <c r="G335" s="1"/>
      <c r="M335" s="190"/>
    </row>
    <row r="336" spans="3:13" s="6" customFormat="1" x14ac:dyDescent="0.25">
      <c r="C336" s="1"/>
      <c r="D336" s="1"/>
      <c r="E336" s="2"/>
      <c r="F336" s="4"/>
      <c r="G336" s="1"/>
      <c r="M336" s="190"/>
    </row>
    <row r="337" spans="3:13" s="6" customFormat="1" x14ac:dyDescent="0.25">
      <c r="C337" s="1"/>
      <c r="D337" s="1"/>
      <c r="E337" s="2"/>
      <c r="F337" s="4"/>
      <c r="G337" s="1"/>
      <c r="M337" s="190"/>
    </row>
    <row r="338" spans="3:13" s="6" customFormat="1" x14ac:dyDescent="0.25">
      <c r="C338" s="1"/>
      <c r="D338" s="1"/>
      <c r="E338" s="2"/>
      <c r="F338" s="4"/>
      <c r="G338" s="1"/>
      <c r="M338" s="190"/>
    </row>
    <row r="339" spans="3:13" s="6" customFormat="1" x14ac:dyDescent="0.25">
      <c r="C339" s="1"/>
      <c r="D339" s="1"/>
      <c r="E339" s="2"/>
      <c r="F339" s="4"/>
      <c r="G339" s="1"/>
      <c r="M339" s="190"/>
    </row>
    <row r="340" spans="3:13" s="6" customFormat="1" x14ac:dyDescent="0.25">
      <c r="C340" s="1"/>
      <c r="D340" s="1"/>
      <c r="E340" s="2"/>
      <c r="F340" s="4"/>
      <c r="G340" s="1"/>
      <c r="M340" s="190"/>
    </row>
    <row r="341" spans="3:13" s="6" customFormat="1" x14ac:dyDescent="0.25">
      <c r="C341" s="1"/>
      <c r="D341" s="1"/>
      <c r="E341" s="2"/>
      <c r="F341" s="4"/>
      <c r="G341" s="1"/>
      <c r="M341" s="190"/>
    </row>
    <row r="342" spans="3:13" s="6" customFormat="1" x14ac:dyDescent="0.25">
      <c r="C342" s="1"/>
      <c r="D342" s="1"/>
      <c r="E342" s="2"/>
      <c r="F342" s="4"/>
      <c r="G342" s="1"/>
      <c r="M342" s="190"/>
    </row>
    <row r="343" spans="3:13" s="6" customFormat="1" x14ac:dyDescent="0.25">
      <c r="C343" s="1"/>
      <c r="D343" s="1"/>
      <c r="E343" s="2"/>
      <c r="F343" s="4"/>
      <c r="G343" s="1"/>
      <c r="M343" s="190"/>
    </row>
    <row r="344" spans="3:13" s="6" customFormat="1" x14ac:dyDescent="0.25">
      <c r="C344" s="1"/>
      <c r="D344" s="1"/>
      <c r="E344" s="2"/>
      <c r="F344" s="4"/>
      <c r="G344" s="1"/>
      <c r="M344" s="190"/>
    </row>
    <row r="345" spans="3:13" s="6" customFormat="1" x14ac:dyDescent="0.25">
      <c r="C345" s="1"/>
      <c r="D345" s="1"/>
      <c r="E345" s="2"/>
      <c r="F345" s="4"/>
      <c r="G345" s="1"/>
      <c r="M345" s="190"/>
    </row>
    <row r="346" spans="3:13" s="6" customFormat="1" x14ac:dyDescent="0.25">
      <c r="C346" s="1"/>
      <c r="D346" s="1"/>
      <c r="E346" s="2"/>
      <c r="F346" s="4"/>
      <c r="G346" s="1"/>
      <c r="M346" s="190"/>
    </row>
    <row r="347" spans="3:13" s="6" customFormat="1" x14ac:dyDescent="0.25">
      <c r="C347" s="1"/>
      <c r="D347" s="1"/>
      <c r="E347" s="2"/>
      <c r="F347" s="4"/>
      <c r="G347" s="1"/>
      <c r="M347" s="190"/>
    </row>
    <row r="348" spans="3:13" s="6" customFormat="1" x14ac:dyDescent="0.25">
      <c r="C348" s="1"/>
      <c r="D348" s="1"/>
      <c r="E348" s="2"/>
      <c r="F348" s="4"/>
      <c r="G348" s="1"/>
      <c r="M348" s="190"/>
    </row>
    <row r="349" spans="3:13" s="6" customFormat="1" x14ac:dyDescent="0.25">
      <c r="C349" s="1"/>
      <c r="D349" s="1"/>
      <c r="E349" s="2"/>
      <c r="F349" s="4"/>
      <c r="G349" s="1"/>
      <c r="M349" s="190"/>
    </row>
    <row r="350" spans="3:13" s="6" customFormat="1" x14ac:dyDescent="0.25">
      <c r="C350" s="1"/>
      <c r="D350" s="1"/>
      <c r="E350" s="2"/>
      <c r="F350" s="4"/>
      <c r="G350" s="1"/>
      <c r="M350" s="190"/>
    </row>
    <row r="351" spans="3:13" s="6" customFormat="1" x14ac:dyDescent="0.25">
      <c r="C351" s="1"/>
      <c r="D351" s="1"/>
      <c r="E351" s="2"/>
      <c r="F351" s="4"/>
      <c r="G351" s="1"/>
      <c r="M351" s="190"/>
    </row>
    <row r="352" spans="3:13" s="6" customFormat="1" x14ac:dyDescent="0.25">
      <c r="C352" s="1"/>
      <c r="D352" s="1"/>
      <c r="E352" s="2"/>
      <c r="F352" s="4"/>
      <c r="G352" s="1"/>
      <c r="M352" s="190"/>
    </row>
    <row r="353" spans="3:13" s="6" customFormat="1" x14ac:dyDescent="0.25">
      <c r="C353" s="1"/>
      <c r="D353" s="1"/>
      <c r="E353" s="2"/>
      <c r="F353" s="4"/>
      <c r="G353" s="1"/>
      <c r="M353" s="190"/>
    </row>
    <row r="354" spans="3:13" s="6" customFormat="1" x14ac:dyDescent="0.25">
      <c r="C354" s="1"/>
      <c r="D354" s="1"/>
      <c r="E354" s="2"/>
      <c r="F354" s="4"/>
      <c r="G354" s="1"/>
      <c r="M354" s="190"/>
    </row>
    <row r="355" spans="3:13" s="6" customFormat="1" x14ac:dyDescent="0.25">
      <c r="C355" s="1"/>
      <c r="D355" s="1"/>
      <c r="E355" s="2"/>
      <c r="F355" s="4"/>
      <c r="G355" s="1"/>
      <c r="M355" s="190"/>
    </row>
    <row r="356" spans="3:13" s="6" customFormat="1" x14ac:dyDescent="0.25">
      <c r="C356" s="1"/>
      <c r="D356" s="1"/>
      <c r="E356" s="2"/>
      <c r="F356" s="4"/>
      <c r="G356" s="1"/>
      <c r="M356" s="190"/>
    </row>
    <row r="357" spans="3:13" s="6" customFormat="1" x14ac:dyDescent="0.25">
      <c r="C357" s="1"/>
      <c r="D357" s="1"/>
      <c r="E357" s="2"/>
      <c r="F357" s="4"/>
      <c r="G357" s="1"/>
      <c r="M357" s="190"/>
    </row>
    <row r="358" spans="3:13" s="6" customFormat="1" x14ac:dyDescent="0.25">
      <c r="C358" s="1"/>
      <c r="D358" s="1"/>
      <c r="E358" s="2"/>
      <c r="F358" s="4"/>
      <c r="G358" s="1"/>
      <c r="M358" s="190"/>
    </row>
    <row r="359" spans="3:13" s="6" customFormat="1" x14ac:dyDescent="0.25">
      <c r="C359" s="1"/>
      <c r="D359" s="1"/>
      <c r="E359" s="2"/>
      <c r="F359" s="4"/>
      <c r="G359" s="1"/>
      <c r="M359" s="190"/>
    </row>
    <row r="360" spans="3:13" s="6" customFormat="1" x14ac:dyDescent="0.25">
      <c r="C360" s="1"/>
      <c r="D360" s="1"/>
      <c r="E360" s="2"/>
      <c r="F360" s="4"/>
      <c r="G360" s="1"/>
      <c r="M360" s="190"/>
    </row>
    <row r="361" spans="3:13" s="6" customFormat="1" x14ac:dyDescent="0.25">
      <c r="C361" s="1"/>
      <c r="D361" s="1"/>
      <c r="E361" s="2"/>
      <c r="F361" s="4"/>
      <c r="G361" s="1"/>
      <c r="M361" s="190"/>
    </row>
    <row r="362" spans="3:13" s="6" customFormat="1" x14ac:dyDescent="0.25">
      <c r="C362" s="1"/>
      <c r="D362" s="1"/>
      <c r="E362" s="2"/>
      <c r="F362" s="4"/>
      <c r="G362" s="1"/>
      <c r="M362" s="190"/>
    </row>
    <row r="363" spans="3:13" s="6" customFormat="1" x14ac:dyDescent="0.25">
      <c r="C363" s="1"/>
      <c r="D363" s="1"/>
      <c r="E363" s="2"/>
      <c r="F363" s="4"/>
      <c r="G363" s="1"/>
      <c r="M363" s="190"/>
    </row>
    <row r="364" spans="3:13" s="6" customFormat="1" x14ac:dyDescent="0.25">
      <c r="C364" s="1"/>
      <c r="D364" s="1"/>
      <c r="E364" s="2"/>
      <c r="F364" s="4"/>
      <c r="G364" s="1"/>
      <c r="M364" s="190"/>
    </row>
    <row r="365" spans="3:13" s="6" customFormat="1" x14ac:dyDescent="0.25">
      <c r="C365" s="1"/>
      <c r="D365" s="1"/>
      <c r="E365" s="2"/>
      <c r="F365" s="4"/>
      <c r="G365" s="1"/>
      <c r="M365" s="190"/>
    </row>
    <row r="366" spans="3:13" s="6" customFormat="1" x14ac:dyDescent="0.25">
      <c r="C366" s="1"/>
      <c r="D366" s="1"/>
      <c r="E366" s="2"/>
      <c r="F366" s="4"/>
      <c r="G366" s="1"/>
      <c r="M366" s="190"/>
    </row>
    <row r="367" spans="3:13" s="6" customFormat="1" x14ac:dyDescent="0.25">
      <c r="C367" s="1"/>
      <c r="D367" s="1"/>
      <c r="E367" s="2"/>
      <c r="F367" s="4"/>
      <c r="G367" s="1"/>
      <c r="M367" s="190"/>
    </row>
    <row r="368" spans="3:13" s="6" customFormat="1" x14ac:dyDescent="0.25">
      <c r="C368" s="1"/>
      <c r="D368" s="1"/>
      <c r="E368" s="2"/>
      <c r="F368" s="4"/>
      <c r="G368" s="1"/>
      <c r="M368" s="190"/>
    </row>
    <row r="369" spans="3:13" s="6" customFormat="1" x14ac:dyDescent="0.25">
      <c r="C369" s="1"/>
      <c r="D369" s="1"/>
      <c r="E369" s="2"/>
      <c r="F369" s="4"/>
      <c r="G369" s="1"/>
      <c r="M369" s="190"/>
    </row>
    <row r="370" spans="3:13" s="6" customFormat="1" x14ac:dyDescent="0.25">
      <c r="C370" s="1"/>
      <c r="D370" s="1"/>
      <c r="E370" s="2"/>
      <c r="F370" s="4"/>
      <c r="G370" s="1"/>
      <c r="M370" s="190"/>
    </row>
    <row r="371" spans="3:13" s="6" customFormat="1" x14ac:dyDescent="0.25">
      <c r="C371" s="1"/>
      <c r="D371" s="1"/>
      <c r="E371" s="2"/>
      <c r="F371" s="4"/>
      <c r="G371" s="1"/>
      <c r="M371" s="190"/>
    </row>
    <row r="372" spans="3:13" s="6" customFormat="1" x14ac:dyDescent="0.25">
      <c r="C372" s="1"/>
      <c r="D372" s="1"/>
      <c r="E372" s="2"/>
      <c r="F372" s="4"/>
      <c r="G372" s="1"/>
      <c r="M372" s="190"/>
    </row>
    <row r="373" spans="3:13" s="6" customFormat="1" x14ac:dyDescent="0.25">
      <c r="C373" s="1"/>
      <c r="D373" s="1"/>
      <c r="E373" s="2"/>
      <c r="F373" s="4"/>
      <c r="G373" s="1"/>
      <c r="M373" s="190"/>
    </row>
    <row r="374" spans="3:13" s="6" customFormat="1" x14ac:dyDescent="0.25">
      <c r="C374" s="1"/>
      <c r="D374" s="1"/>
      <c r="E374" s="2"/>
      <c r="F374" s="4"/>
      <c r="G374" s="1"/>
      <c r="M374" s="190"/>
    </row>
    <row r="375" spans="3:13" s="6" customFormat="1" x14ac:dyDescent="0.25">
      <c r="C375" s="1"/>
      <c r="D375" s="1"/>
      <c r="E375" s="2"/>
      <c r="F375" s="4"/>
      <c r="G375" s="1"/>
      <c r="M375" s="190"/>
    </row>
    <row r="376" spans="3:13" s="6" customFormat="1" x14ac:dyDescent="0.25">
      <c r="C376" s="1"/>
      <c r="D376" s="1"/>
      <c r="E376" s="2"/>
      <c r="F376" s="4"/>
      <c r="G376" s="1"/>
      <c r="M376" s="190"/>
    </row>
    <row r="377" spans="3:13" s="6" customFormat="1" x14ac:dyDescent="0.25">
      <c r="C377" s="1"/>
      <c r="D377" s="1"/>
      <c r="E377" s="2"/>
      <c r="F377" s="4"/>
      <c r="G377" s="1"/>
      <c r="M377" s="190"/>
    </row>
    <row r="378" spans="3:13" s="6" customFormat="1" x14ac:dyDescent="0.25">
      <c r="C378" s="1"/>
      <c r="D378" s="1"/>
      <c r="E378" s="2"/>
      <c r="F378" s="4"/>
      <c r="G378" s="1"/>
      <c r="M378" s="190"/>
    </row>
    <row r="379" spans="3:13" s="6" customFormat="1" x14ac:dyDescent="0.25">
      <c r="C379" s="1"/>
      <c r="D379" s="1"/>
      <c r="E379" s="2"/>
      <c r="F379" s="4"/>
      <c r="G379" s="1"/>
      <c r="M379" s="190"/>
    </row>
    <row r="380" spans="3:13" s="6" customFormat="1" x14ac:dyDescent="0.25">
      <c r="C380" s="1"/>
      <c r="D380" s="1"/>
      <c r="E380" s="2"/>
      <c r="F380" s="4"/>
      <c r="G380" s="1"/>
      <c r="M380" s="190"/>
    </row>
    <row r="381" spans="3:13" s="6" customFormat="1" x14ac:dyDescent="0.25">
      <c r="C381" s="1"/>
      <c r="D381" s="1"/>
      <c r="E381" s="2"/>
      <c r="F381" s="4"/>
      <c r="G381" s="1"/>
      <c r="M381" s="190"/>
    </row>
    <row r="382" spans="3:13" s="6" customFormat="1" x14ac:dyDescent="0.25">
      <c r="C382" s="1"/>
      <c r="D382" s="1"/>
      <c r="E382" s="2"/>
      <c r="F382" s="4"/>
      <c r="G382" s="1"/>
      <c r="M382" s="190"/>
    </row>
    <row r="383" spans="3:13" s="6" customFormat="1" x14ac:dyDescent="0.25">
      <c r="C383" s="1"/>
      <c r="D383" s="1"/>
      <c r="E383" s="2"/>
      <c r="F383" s="4"/>
      <c r="G383" s="1"/>
      <c r="M383" s="190"/>
    </row>
    <row r="384" spans="3:13" s="6" customFormat="1" x14ac:dyDescent="0.25">
      <c r="C384" s="1"/>
      <c r="D384" s="1"/>
      <c r="E384" s="2"/>
      <c r="F384" s="4"/>
      <c r="G384" s="1"/>
      <c r="M384" s="190"/>
    </row>
    <row r="385" spans="3:13" s="6" customFormat="1" x14ac:dyDescent="0.25">
      <c r="C385" s="1"/>
      <c r="D385" s="1"/>
      <c r="E385" s="2"/>
      <c r="F385" s="4"/>
      <c r="G385" s="1"/>
      <c r="M385" s="190"/>
    </row>
    <row r="386" spans="3:13" s="6" customFormat="1" x14ac:dyDescent="0.25">
      <c r="C386" s="1"/>
      <c r="D386" s="1"/>
      <c r="E386" s="2"/>
      <c r="F386" s="4"/>
      <c r="G386" s="1"/>
      <c r="M386" s="190"/>
    </row>
    <row r="387" spans="3:13" s="6" customFormat="1" x14ac:dyDescent="0.25">
      <c r="C387" s="1"/>
      <c r="D387" s="1"/>
      <c r="E387" s="2"/>
      <c r="F387" s="4"/>
      <c r="G387" s="1"/>
      <c r="M387" s="190"/>
    </row>
    <row r="388" spans="3:13" s="6" customFormat="1" x14ac:dyDescent="0.25">
      <c r="C388" s="1"/>
      <c r="D388" s="1"/>
      <c r="E388" s="2"/>
      <c r="F388" s="4"/>
      <c r="G388" s="1"/>
      <c r="M388" s="190"/>
    </row>
    <row r="389" spans="3:13" s="6" customFormat="1" x14ac:dyDescent="0.25">
      <c r="C389" s="1"/>
      <c r="D389" s="1"/>
      <c r="E389" s="2"/>
      <c r="F389" s="4"/>
      <c r="G389" s="1"/>
      <c r="M389" s="190"/>
    </row>
    <row r="390" spans="3:13" s="6" customFormat="1" x14ac:dyDescent="0.25">
      <c r="C390" s="1"/>
      <c r="D390" s="1"/>
      <c r="E390" s="2"/>
      <c r="F390" s="4"/>
      <c r="G390" s="1"/>
      <c r="M390" s="190"/>
    </row>
    <row r="391" spans="3:13" s="6" customFormat="1" x14ac:dyDescent="0.25">
      <c r="C391" s="1"/>
      <c r="D391" s="1"/>
      <c r="E391" s="2"/>
      <c r="F391" s="4"/>
      <c r="G391" s="1"/>
      <c r="M391" s="190"/>
    </row>
    <row r="392" spans="3:13" s="6" customFormat="1" x14ac:dyDescent="0.25">
      <c r="C392" s="1"/>
      <c r="D392" s="1"/>
      <c r="E392" s="2"/>
      <c r="F392" s="4"/>
      <c r="G392" s="1"/>
      <c r="M392" s="190"/>
    </row>
    <row r="393" spans="3:13" s="6" customFormat="1" x14ac:dyDescent="0.25">
      <c r="C393" s="1"/>
      <c r="D393" s="1"/>
      <c r="E393" s="2"/>
      <c r="F393" s="4"/>
      <c r="G393" s="1"/>
      <c r="M393" s="190"/>
    </row>
    <row r="394" spans="3:13" s="6" customFormat="1" x14ac:dyDescent="0.25">
      <c r="C394" s="1"/>
      <c r="D394" s="1"/>
      <c r="E394" s="2"/>
      <c r="F394" s="4"/>
      <c r="G394" s="1"/>
      <c r="M394" s="190"/>
    </row>
    <row r="395" spans="3:13" s="6" customFormat="1" x14ac:dyDescent="0.25">
      <c r="C395" s="1"/>
      <c r="D395" s="1"/>
      <c r="E395" s="2"/>
      <c r="F395" s="4"/>
      <c r="G395" s="1"/>
      <c r="M395" s="190"/>
    </row>
    <row r="396" spans="3:13" s="6" customFormat="1" x14ac:dyDescent="0.25">
      <c r="C396" s="1"/>
      <c r="D396" s="1"/>
      <c r="E396" s="2"/>
      <c r="F396" s="4"/>
      <c r="G396" s="1"/>
      <c r="M396" s="190"/>
    </row>
    <row r="397" spans="3:13" s="6" customFormat="1" x14ac:dyDescent="0.25">
      <c r="C397" s="1"/>
      <c r="D397" s="1"/>
      <c r="E397" s="2"/>
      <c r="F397" s="4"/>
      <c r="G397" s="1"/>
      <c r="M397" s="190"/>
    </row>
    <row r="398" spans="3:13" s="6" customFormat="1" x14ac:dyDescent="0.25">
      <c r="C398" s="1"/>
      <c r="D398" s="1"/>
      <c r="E398" s="2"/>
      <c r="F398" s="4"/>
      <c r="G398" s="1"/>
      <c r="M398" s="190"/>
    </row>
    <row r="399" spans="3:13" s="6" customFormat="1" x14ac:dyDescent="0.25">
      <c r="C399" s="1"/>
      <c r="D399" s="1"/>
      <c r="E399" s="2"/>
      <c r="F399" s="4"/>
      <c r="G399" s="1"/>
      <c r="M399" s="190"/>
    </row>
    <row r="400" spans="3:13" s="6" customFormat="1" x14ac:dyDescent="0.25">
      <c r="C400" s="1"/>
      <c r="D400" s="1"/>
      <c r="E400" s="2"/>
      <c r="F400" s="4"/>
      <c r="G400" s="1"/>
      <c r="M400" s="190"/>
    </row>
    <row r="401" spans="3:13" s="6" customFormat="1" x14ac:dyDescent="0.25">
      <c r="C401" s="1"/>
      <c r="D401" s="1"/>
      <c r="E401" s="2"/>
      <c r="F401" s="4"/>
      <c r="G401" s="1"/>
      <c r="M401" s="190"/>
    </row>
    <row r="402" spans="3:13" s="6" customFormat="1" x14ac:dyDescent="0.25">
      <c r="C402" s="1"/>
      <c r="D402" s="1"/>
      <c r="E402" s="2"/>
      <c r="F402" s="4"/>
      <c r="G402" s="1"/>
      <c r="M402" s="190"/>
    </row>
    <row r="403" spans="3:13" s="6" customFormat="1" x14ac:dyDescent="0.25">
      <c r="C403" s="1"/>
      <c r="D403" s="1"/>
      <c r="E403" s="2"/>
      <c r="F403" s="4"/>
      <c r="G403" s="1"/>
      <c r="M403" s="190"/>
    </row>
    <row r="404" spans="3:13" s="6" customFormat="1" x14ac:dyDescent="0.25">
      <c r="C404" s="1"/>
      <c r="D404" s="1"/>
      <c r="E404" s="2"/>
      <c r="F404" s="4"/>
      <c r="G404" s="1"/>
      <c r="M404" s="190"/>
    </row>
    <row r="405" spans="3:13" s="6" customFormat="1" x14ac:dyDescent="0.25">
      <c r="C405" s="1"/>
      <c r="D405" s="1"/>
      <c r="E405" s="2"/>
      <c r="F405" s="4"/>
      <c r="G405" s="1"/>
      <c r="M405" s="190"/>
    </row>
    <row r="406" spans="3:13" s="6" customFormat="1" x14ac:dyDescent="0.25">
      <c r="C406" s="1"/>
      <c r="D406" s="1"/>
      <c r="E406" s="2"/>
      <c r="F406" s="4"/>
      <c r="G406" s="1"/>
      <c r="M406" s="190"/>
    </row>
    <row r="407" spans="3:13" s="6" customFormat="1" x14ac:dyDescent="0.25">
      <c r="C407" s="1"/>
      <c r="D407" s="1"/>
      <c r="E407" s="2"/>
      <c r="F407" s="4"/>
      <c r="G407" s="1"/>
      <c r="M407" s="190"/>
    </row>
    <row r="408" spans="3:13" s="6" customFormat="1" x14ac:dyDescent="0.25">
      <c r="C408" s="1"/>
      <c r="D408" s="1"/>
      <c r="E408" s="2"/>
      <c r="F408" s="4"/>
      <c r="G408" s="1"/>
      <c r="M408" s="190"/>
    </row>
    <row r="409" spans="3:13" s="6" customFormat="1" x14ac:dyDescent="0.25">
      <c r="C409" s="1"/>
      <c r="D409" s="1"/>
      <c r="E409" s="2"/>
      <c r="F409" s="4"/>
      <c r="G409" s="1"/>
      <c r="M409" s="190"/>
    </row>
    <row r="410" spans="3:13" s="6" customFormat="1" x14ac:dyDescent="0.25">
      <c r="C410" s="1"/>
      <c r="D410" s="1"/>
      <c r="E410" s="2"/>
      <c r="F410" s="4"/>
      <c r="G410" s="1"/>
      <c r="M410" s="190"/>
    </row>
    <row r="411" spans="3:13" s="6" customFormat="1" x14ac:dyDescent="0.25">
      <c r="C411" s="1"/>
      <c r="D411" s="1"/>
      <c r="E411" s="2"/>
      <c r="F411" s="4"/>
      <c r="G411" s="1"/>
      <c r="M411" s="190"/>
    </row>
    <row r="412" spans="3:13" s="6" customFormat="1" x14ac:dyDescent="0.25">
      <c r="C412" s="1"/>
      <c r="D412" s="1"/>
      <c r="E412" s="2"/>
      <c r="F412" s="4"/>
      <c r="G412" s="1"/>
      <c r="M412" s="190"/>
    </row>
    <row r="413" spans="3:13" s="6" customFormat="1" x14ac:dyDescent="0.25">
      <c r="C413" s="1"/>
      <c r="D413" s="1"/>
      <c r="E413" s="2"/>
      <c r="F413" s="4"/>
      <c r="G413" s="1"/>
      <c r="M413" s="190"/>
    </row>
    <row r="414" spans="3:13" s="6" customFormat="1" x14ac:dyDescent="0.25">
      <c r="C414" s="1"/>
      <c r="D414" s="1"/>
      <c r="E414" s="2"/>
      <c r="F414" s="4"/>
      <c r="G414" s="1"/>
      <c r="M414" s="190"/>
    </row>
    <row r="415" spans="3:13" s="6" customFormat="1" x14ac:dyDescent="0.25">
      <c r="C415" s="1"/>
      <c r="D415" s="1"/>
      <c r="E415" s="2"/>
      <c r="F415" s="4"/>
      <c r="G415" s="1"/>
      <c r="M415" s="190"/>
    </row>
    <row r="416" spans="3:13" s="6" customFormat="1" x14ac:dyDescent="0.25">
      <c r="C416" s="1"/>
      <c r="D416" s="1"/>
      <c r="E416" s="2"/>
      <c r="F416" s="4"/>
      <c r="G416" s="1"/>
      <c r="M416" s="190"/>
    </row>
    <row r="417" spans="3:13" s="6" customFormat="1" x14ac:dyDescent="0.25">
      <c r="C417" s="1"/>
      <c r="D417" s="1"/>
      <c r="E417" s="2"/>
      <c r="F417" s="4"/>
      <c r="G417" s="1"/>
      <c r="M417" s="190"/>
    </row>
    <row r="418" spans="3:13" s="6" customFormat="1" x14ac:dyDescent="0.25">
      <c r="C418" s="1"/>
      <c r="D418" s="1"/>
      <c r="E418" s="2"/>
      <c r="F418" s="4"/>
      <c r="G418" s="1"/>
      <c r="M418" s="190"/>
    </row>
    <row r="419" spans="3:13" s="6" customFormat="1" x14ac:dyDescent="0.25">
      <c r="C419" s="1"/>
      <c r="D419" s="1"/>
      <c r="E419" s="2"/>
      <c r="F419" s="4"/>
      <c r="G419" s="1"/>
      <c r="M419" s="190"/>
    </row>
    <row r="420" spans="3:13" s="6" customFormat="1" x14ac:dyDescent="0.25">
      <c r="C420" s="1"/>
      <c r="D420" s="1"/>
      <c r="E420" s="2"/>
      <c r="F420" s="4"/>
      <c r="G420" s="1"/>
      <c r="M420" s="190"/>
    </row>
    <row r="421" spans="3:13" s="6" customFormat="1" x14ac:dyDescent="0.25">
      <c r="C421" s="1"/>
      <c r="D421" s="1"/>
      <c r="E421" s="2"/>
      <c r="F421" s="4"/>
      <c r="G421" s="1"/>
      <c r="M421" s="190"/>
    </row>
    <row r="422" spans="3:13" s="6" customFormat="1" x14ac:dyDescent="0.25">
      <c r="C422" s="1"/>
      <c r="D422" s="1"/>
      <c r="E422" s="2"/>
      <c r="F422" s="4"/>
      <c r="G422" s="1"/>
      <c r="M422" s="190"/>
    </row>
    <row r="423" spans="3:13" s="6" customFormat="1" x14ac:dyDescent="0.25">
      <c r="C423" s="1"/>
      <c r="D423" s="1"/>
      <c r="E423" s="2"/>
      <c r="F423" s="4"/>
      <c r="G423" s="1"/>
      <c r="M423" s="190"/>
    </row>
    <row r="424" spans="3:13" s="6" customFormat="1" x14ac:dyDescent="0.25">
      <c r="C424" s="1"/>
      <c r="D424" s="1"/>
      <c r="E424" s="2"/>
      <c r="F424" s="4"/>
      <c r="G424" s="1"/>
      <c r="M424" s="190"/>
    </row>
    <row r="425" spans="3:13" s="6" customFormat="1" x14ac:dyDescent="0.25">
      <c r="C425" s="1"/>
      <c r="D425" s="1"/>
      <c r="E425" s="2"/>
      <c r="F425" s="4"/>
      <c r="G425" s="1"/>
      <c r="M425" s="190"/>
    </row>
    <row r="426" spans="3:13" s="6" customFormat="1" x14ac:dyDescent="0.25">
      <c r="C426" s="1"/>
      <c r="D426" s="1"/>
      <c r="E426" s="2"/>
      <c r="F426" s="4"/>
      <c r="G426" s="1"/>
      <c r="M426" s="190"/>
    </row>
    <row r="427" spans="3:13" s="6" customFormat="1" x14ac:dyDescent="0.25">
      <c r="C427" s="1"/>
      <c r="D427" s="1"/>
      <c r="E427" s="2"/>
      <c r="F427" s="4"/>
      <c r="G427" s="1"/>
      <c r="M427" s="190"/>
    </row>
    <row r="428" spans="3:13" s="6" customFormat="1" x14ac:dyDescent="0.25">
      <c r="C428" s="1"/>
      <c r="D428" s="1"/>
      <c r="E428" s="2"/>
      <c r="F428" s="4"/>
      <c r="G428" s="1"/>
      <c r="M428" s="190"/>
    </row>
    <row r="429" spans="3:13" s="6" customFormat="1" x14ac:dyDescent="0.25">
      <c r="C429" s="1"/>
      <c r="D429" s="1"/>
      <c r="E429" s="2"/>
      <c r="F429" s="4"/>
      <c r="G429" s="1"/>
      <c r="M429" s="190"/>
    </row>
    <row r="430" spans="3:13" s="6" customFormat="1" x14ac:dyDescent="0.25">
      <c r="C430" s="1"/>
      <c r="D430" s="1"/>
      <c r="E430" s="2"/>
      <c r="F430" s="4"/>
      <c r="G430" s="1"/>
      <c r="M430" s="190"/>
    </row>
    <row r="431" spans="3:13" s="6" customFormat="1" x14ac:dyDescent="0.25">
      <c r="C431" s="1"/>
      <c r="D431" s="1"/>
      <c r="E431" s="2"/>
      <c r="F431" s="4"/>
      <c r="G431" s="1"/>
      <c r="M431" s="190"/>
    </row>
    <row r="432" spans="3:13" s="6" customFormat="1" x14ac:dyDescent="0.25">
      <c r="C432" s="1"/>
      <c r="D432" s="1"/>
      <c r="E432" s="2"/>
      <c r="F432" s="4"/>
      <c r="G432" s="1"/>
      <c r="M432" s="190"/>
    </row>
    <row r="433" spans="3:13" s="6" customFormat="1" x14ac:dyDescent="0.25">
      <c r="C433" s="1"/>
      <c r="D433" s="1"/>
      <c r="E433" s="2"/>
      <c r="F433" s="4"/>
      <c r="G433" s="1"/>
      <c r="M433" s="190"/>
    </row>
    <row r="434" spans="3:13" s="6" customFormat="1" x14ac:dyDescent="0.25">
      <c r="C434" s="1"/>
      <c r="D434" s="1"/>
      <c r="E434" s="2"/>
      <c r="F434" s="4"/>
      <c r="G434" s="1"/>
      <c r="M434" s="190"/>
    </row>
    <row r="435" spans="3:13" s="6" customFormat="1" x14ac:dyDescent="0.25">
      <c r="C435" s="1"/>
      <c r="D435" s="1"/>
      <c r="E435" s="2"/>
      <c r="F435" s="4"/>
      <c r="G435" s="1"/>
      <c r="M435" s="190"/>
    </row>
    <row r="436" spans="3:13" s="6" customFormat="1" x14ac:dyDescent="0.25">
      <c r="C436" s="1"/>
      <c r="D436" s="1"/>
      <c r="E436" s="2"/>
      <c r="F436" s="4"/>
      <c r="G436" s="1"/>
      <c r="M436" s="190"/>
    </row>
    <row r="437" spans="3:13" s="6" customFormat="1" x14ac:dyDescent="0.25">
      <c r="C437" s="1"/>
      <c r="D437" s="1"/>
      <c r="E437" s="2"/>
      <c r="F437" s="4"/>
      <c r="G437" s="1"/>
      <c r="M437" s="190"/>
    </row>
    <row r="438" spans="3:13" s="6" customFormat="1" x14ac:dyDescent="0.25">
      <c r="C438" s="1"/>
      <c r="D438" s="1"/>
      <c r="E438" s="2"/>
      <c r="F438" s="4"/>
      <c r="G438" s="1"/>
      <c r="M438" s="190"/>
    </row>
    <row r="439" spans="3:13" s="6" customFormat="1" x14ac:dyDescent="0.25">
      <c r="C439" s="1"/>
      <c r="D439" s="1"/>
      <c r="E439" s="2"/>
      <c r="F439" s="4"/>
      <c r="G439" s="1"/>
      <c r="M439" s="190"/>
    </row>
    <row r="440" spans="3:13" s="6" customFormat="1" x14ac:dyDescent="0.25">
      <c r="C440" s="1"/>
      <c r="D440" s="1"/>
      <c r="E440" s="2"/>
      <c r="F440" s="4"/>
      <c r="G440" s="1"/>
      <c r="M440" s="190"/>
    </row>
    <row r="441" spans="3:13" s="6" customFormat="1" x14ac:dyDescent="0.25">
      <c r="C441" s="1"/>
      <c r="D441" s="1"/>
      <c r="E441" s="2"/>
      <c r="F441" s="4"/>
      <c r="G441" s="1"/>
      <c r="M441" s="190"/>
    </row>
    <row r="442" spans="3:13" s="6" customFormat="1" x14ac:dyDescent="0.25">
      <c r="C442" s="1"/>
      <c r="D442" s="1"/>
      <c r="E442" s="2"/>
      <c r="F442" s="4"/>
      <c r="G442" s="1"/>
      <c r="M442" s="190"/>
    </row>
    <row r="443" spans="3:13" s="6" customFormat="1" x14ac:dyDescent="0.25">
      <c r="C443" s="1"/>
      <c r="D443" s="1"/>
      <c r="E443" s="2"/>
      <c r="F443" s="4"/>
      <c r="G443" s="1"/>
      <c r="M443" s="190"/>
    </row>
    <row r="444" spans="3:13" s="6" customFormat="1" x14ac:dyDescent="0.25">
      <c r="C444" s="1"/>
      <c r="D444" s="1"/>
      <c r="E444" s="2"/>
      <c r="F444" s="4"/>
      <c r="G444" s="1"/>
      <c r="M444" s="190"/>
    </row>
    <row r="445" spans="3:13" s="6" customFormat="1" x14ac:dyDescent="0.25">
      <c r="C445" s="1"/>
      <c r="D445" s="1"/>
      <c r="E445" s="2"/>
      <c r="F445" s="4"/>
      <c r="G445" s="1"/>
      <c r="M445" s="190"/>
    </row>
    <row r="446" spans="3:13" s="6" customFormat="1" x14ac:dyDescent="0.25">
      <c r="C446" s="1"/>
      <c r="D446" s="1"/>
      <c r="E446" s="2"/>
      <c r="F446" s="4"/>
      <c r="G446" s="1"/>
      <c r="M446" s="190"/>
    </row>
    <row r="447" spans="3:13" s="6" customFormat="1" x14ac:dyDescent="0.25">
      <c r="C447" s="1"/>
      <c r="D447" s="1"/>
      <c r="E447" s="2"/>
      <c r="F447" s="4"/>
      <c r="G447" s="1"/>
      <c r="M447" s="190"/>
    </row>
    <row r="448" spans="3:13" s="6" customFormat="1" x14ac:dyDescent="0.25">
      <c r="C448" s="1"/>
      <c r="D448" s="1"/>
      <c r="E448" s="2"/>
      <c r="F448" s="4"/>
      <c r="G448" s="1"/>
      <c r="M448" s="190"/>
    </row>
    <row r="449" spans="3:13" s="6" customFormat="1" x14ac:dyDescent="0.25">
      <c r="C449" s="1"/>
      <c r="D449" s="1"/>
      <c r="E449" s="2"/>
      <c r="F449" s="4"/>
      <c r="G449" s="1"/>
      <c r="M449" s="190"/>
    </row>
    <row r="450" spans="3:13" s="6" customFormat="1" x14ac:dyDescent="0.25">
      <c r="C450" s="1"/>
      <c r="D450" s="1"/>
      <c r="E450" s="2"/>
      <c r="F450" s="4"/>
      <c r="G450" s="1"/>
      <c r="M450" s="190"/>
    </row>
    <row r="451" spans="3:13" s="6" customFormat="1" x14ac:dyDescent="0.25">
      <c r="C451" s="1"/>
      <c r="D451" s="1"/>
      <c r="E451" s="2"/>
      <c r="F451" s="4"/>
      <c r="G451" s="1"/>
      <c r="M451" s="190"/>
    </row>
    <row r="452" spans="3:13" s="6" customFormat="1" x14ac:dyDescent="0.25">
      <c r="C452" s="1"/>
      <c r="D452" s="1"/>
      <c r="E452" s="2"/>
      <c r="F452" s="4"/>
      <c r="G452" s="1"/>
      <c r="M452" s="190"/>
    </row>
    <row r="453" spans="3:13" s="6" customFormat="1" x14ac:dyDescent="0.25">
      <c r="C453" s="1"/>
      <c r="D453" s="1"/>
      <c r="E453" s="2"/>
      <c r="F453" s="4"/>
      <c r="G453" s="1"/>
      <c r="M453" s="190"/>
    </row>
    <row r="454" spans="3:13" s="6" customFormat="1" x14ac:dyDescent="0.25">
      <c r="C454" s="1"/>
      <c r="D454" s="1"/>
      <c r="E454" s="2"/>
      <c r="F454" s="4"/>
      <c r="G454" s="1"/>
      <c r="M454" s="190"/>
    </row>
    <row r="455" spans="3:13" s="6" customFormat="1" x14ac:dyDescent="0.25">
      <c r="C455" s="1"/>
      <c r="D455" s="1"/>
      <c r="E455" s="2"/>
      <c r="F455" s="4"/>
      <c r="G455" s="1"/>
      <c r="M455" s="190"/>
    </row>
    <row r="456" spans="3:13" s="6" customFormat="1" x14ac:dyDescent="0.25">
      <c r="C456" s="1"/>
      <c r="D456" s="1"/>
      <c r="E456" s="2"/>
      <c r="F456" s="4"/>
      <c r="G456" s="1"/>
      <c r="M456" s="190"/>
    </row>
    <row r="457" spans="3:13" s="6" customFormat="1" x14ac:dyDescent="0.25">
      <c r="C457" s="1"/>
      <c r="D457" s="1"/>
      <c r="E457" s="2"/>
      <c r="F457" s="4"/>
      <c r="G457" s="1"/>
      <c r="M457" s="190"/>
    </row>
    <row r="458" spans="3:13" s="6" customFormat="1" x14ac:dyDescent="0.25">
      <c r="C458" s="1"/>
      <c r="D458" s="1"/>
      <c r="E458" s="2"/>
      <c r="F458" s="4"/>
      <c r="G458" s="1"/>
      <c r="M458" s="190"/>
    </row>
    <row r="459" spans="3:13" s="6" customFormat="1" x14ac:dyDescent="0.25">
      <c r="C459" s="1"/>
      <c r="D459" s="1"/>
      <c r="E459" s="2"/>
      <c r="F459" s="4"/>
      <c r="G459" s="1"/>
      <c r="M459" s="190"/>
    </row>
    <row r="460" spans="3:13" s="6" customFormat="1" x14ac:dyDescent="0.25">
      <c r="C460" s="1"/>
      <c r="D460" s="1"/>
      <c r="E460" s="2"/>
      <c r="F460" s="4"/>
      <c r="G460" s="1"/>
      <c r="M460" s="190"/>
    </row>
    <row r="461" spans="3:13" s="6" customFormat="1" x14ac:dyDescent="0.25">
      <c r="C461" s="1"/>
      <c r="D461" s="1"/>
      <c r="E461" s="2"/>
      <c r="F461" s="4"/>
      <c r="G461" s="1"/>
      <c r="M461" s="190"/>
    </row>
    <row r="462" spans="3:13" s="6" customFormat="1" x14ac:dyDescent="0.25">
      <c r="C462" s="1"/>
      <c r="D462" s="1"/>
      <c r="E462" s="2"/>
      <c r="F462" s="4"/>
      <c r="G462" s="1"/>
      <c r="M462" s="190"/>
    </row>
    <row r="463" spans="3:13" s="6" customFormat="1" x14ac:dyDescent="0.25">
      <c r="C463" s="1"/>
      <c r="D463" s="1"/>
      <c r="E463" s="2"/>
      <c r="F463" s="4"/>
      <c r="G463" s="1"/>
      <c r="M463" s="190"/>
    </row>
    <row r="464" spans="3:13" s="6" customFormat="1" x14ac:dyDescent="0.25">
      <c r="C464" s="1"/>
      <c r="D464" s="1"/>
      <c r="E464" s="2"/>
      <c r="F464" s="4"/>
      <c r="G464" s="1"/>
      <c r="M464" s="190"/>
    </row>
    <row r="465" spans="3:13" s="6" customFormat="1" x14ac:dyDescent="0.25">
      <c r="C465" s="1"/>
      <c r="D465" s="1"/>
      <c r="E465" s="2"/>
      <c r="F465" s="4"/>
      <c r="G465" s="1"/>
      <c r="M465" s="190"/>
    </row>
    <row r="466" spans="3:13" s="6" customFormat="1" x14ac:dyDescent="0.25">
      <c r="C466" s="1"/>
      <c r="D466" s="1"/>
      <c r="E466" s="2"/>
      <c r="F466" s="4"/>
      <c r="G466" s="1"/>
      <c r="M466" s="190"/>
    </row>
    <row r="467" spans="3:13" s="6" customFormat="1" x14ac:dyDescent="0.25">
      <c r="C467" s="1"/>
      <c r="D467" s="1"/>
      <c r="E467" s="2"/>
      <c r="F467" s="4"/>
      <c r="G467" s="1"/>
      <c r="M467" s="190"/>
    </row>
    <row r="468" spans="3:13" s="6" customFormat="1" x14ac:dyDescent="0.25">
      <c r="C468" s="1"/>
      <c r="D468" s="1"/>
      <c r="E468" s="2"/>
      <c r="F468" s="4"/>
      <c r="G468" s="1"/>
      <c r="M468" s="190"/>
    </row>
    <row r="469" spans="3:13" s="6" customFormat="1" x14ac:dyDescent="0.25">
      <c r="C469" s="1"/>
      <c r="D469" s="1"/>
      <c r="E469" s="2"/>
      <c r="F469" s="4"/>
      <c r="G469" s="1"/>
      <c r="M469" s="190"/>
    </row>
    <row r="470" spans="3:13" s="6" customFormat="1" x14ac:dyDescent="0.25">
      <c r="C470" s="1"/>
      <c r="D470" s="1"/>
      <c r="E470" s="2"/>
      <c r="F470" s="4"/>
      <c r="G470" s="1"/>
      <c r="M470" s="190"/>
    </row>
    <row r="471" spans="3:13" s="6" customFormat="1" x14ac:dyDescent="0.25">
      <c r="C471" s="1"/>
      <c r="D471" s="1"/>
      <c r="E471" s="2"/>
      <c r="F471" s="4"/>
      <c r="G471" s="1"/>
      <c r="M471" s="190"/>
    </row>
    <row r="472" spans="3:13" s="6" customFormat="1" x14ac:dyDescent="0.25">
      <c r="C472" s="1"/>
      <c r="D472" s="1"/>
      <c r="E472" s="2"/>
      <c r="F472" s="4"/>
      <c r="G472" s="1"/>
      <c r="M472" s="190"/>
    </row>
    <row r="473" spans="3:13" s="6" customFormat="1" x14ac:dyDescent="0.25">
      <c r="C473" s="1"/>
      <c r="D473" s="1"/>
      <c r="E473" s="2"/>
      <c r="F473" s="4"/>
      <c r="G473" s="1"/>
      <c r="M473" s="190"/>
    </row>
    <row r="474" spans="3:13" s="6" customFormat="1" x14ac:dyDescent="0.25">
      <c r="C474" s="1"/>
      <c r="D474" s="1"/>
      <c r="E474" s="2"/>
      <c r="F474" s="4"/>
      <c r="G474" s="1"/>
      <c r="M474" s="190"/>
    </row>
    <row r="475" spans="3:13" s="6" customFormat="1" x14ac:dyDescent="0.25">
      <c r="C475" s="1"/>
      <c r="D475" s="1"/>
      <c r="E475" s="2"/>
      <c r="F475" s="4"/>
      <c r="G475" s="1"/>
      <c r="M475" s="190"/>
    </row>
    <row r="476" spans="3:13" s="6" customFormat="1" x14ac:dyDescent="0.25">
      <c r="C476" s="1"/>
      <c r="D476" s="1"/>
      <c r="E476" s="2"/>
      <c r="F476" s="4"/>
      <c r="G476" s="1"/>
      <c r="M476" s="190"/>
    </row>
    <row r="477" spans="3:13" s="6" customFormat="1" x14ac:dyDescent="0.25">
      <c r="C477" s="1"/>
      <c r="D477" s="1"/>
      <c r="E477" s="2"/>
      <c r="F477" s="4"/>
      <c r="G477" s="1"/>
      <c r="M477" s="190"/>
    </row>
    <row r="478" spans="3:13" s="6" customFormat="1" x14ac:dyDescent="0.25">
      <c r="C478" s="1"/>
      <c r="D478" s="1"/>
      <c r="E478" s="2"/>
      <c r="F478" s="4"/>
      <c r="G478" s="1"/>
      <c r="M478" s="190"/>
    </row>
    <row r="479" spans="3:13" s="6" customFormat="1" x14ac:dyDescent="0.25">
      <c r="C479" s="1"/>
      <c r="D479" s="1"/>
      <c r="E479" s="2"/>
      <c r="F479" s="4"/>
      <c r="G479" s="1"/>
      <c r="M479" s="190"/>
    </row>
    <row r="480" spans="3:13" s="6" customFormat="1" x14ac:dyDescent="0.25">
      <c r="C480" s="1"/>
      <c r="D480" s="1"/>
      <c r="E480" s="2"/>
      <c r="F480" s="4"/>
      <c r="G480" s="1"/>
      <c r="M480" s="190"/>
    </row>
    <row r="481" spans="3:13" s="6" customFormat="1" x14ac:dyDescent="0.25">
      <c r="C481" s="1"/>
      <c r="D481" s="1"/>
      <c r="E481" s="2"/>
      <c r="F481" s="4"/>
      <c r="G481" s="1"/>
      <c r="M481" s="190"/>
    </row>
    <row r="482" spans="3:13" s="6" customFormat="1" x14ac:dyDescent="0.25">
      <c r="C482" s="1"/>
      <c r="D482" s="1"/>
      <c r="E482" s="2"/>
      <c r="F482" s="4"/>
      <c r="G482" s="1"/>
      <c r="M482" s="190"/>
    </row>
    <row r="483" spans="3:13" s="6" customFormat="1" x14ac:dyDescent="0.25">
      <c r="C483" s="1"/>
      <c r="D483" s="1"/>
      <c r="E483" s="2"/>
      <c r="F483" s="4"/>
      <c r="G483" s="1"/>
      <c r="M483" s="190"/>
    </row>
    <row r="484" spans="3:13" s="6" customFormat="1" x14ac:dyDescent="0.25">
      <c r="C484" s="1"/>
      <c r="D484" s="1"/>
      <c r="E484" s="2"/>
      <c r="F484" s="4"/>
      <c r="G484" s="1"/>
      <c r="M484" s="190"/>
    </row>
    <row r="485" spans="3:13" s="6" customFormat="1" x14ac:dyDescent="0.25">
      <c r="C485" s="1"/>
      <c r="D485" s="1"/>
      <c r="E485" s="2"/>
      <c r="F485" s="4"/>
      <c r="G485" s="1"/>
      <c r="M485" s="190"/>
    </row>
    <row r="486" spans="3:13" s="6" customFormat="1" x14ac:dyDescent="0.25">
      <c r="C486" s="1"/>
      <c r="D486" s="1"/>
      <c r="E486" s="2"/>
      <c r="F486" s="4"/>
      <c r="G486" s="1"/>
      <c r="M486" s="190"/>
    </row>
    <row r="487" spans="3:13" s="6" customFormat="1" x14ac:dyDescent="0.25">
      <c r="C487" s="1"/>
      <c r="D487" s="1"/>
      <c r="E487" s="2"/>
      <c r="F487" s="4"/>
      <c r="G487" s="1"/>
      <c r="M487" s="190"/>
    </row>
    <row r="488" spans="3:13" s="6" customFormat="1" x14ac:dyDescent="0.25">
      <c r="C488" s="1"/>
      <c r="D488" s="1"/>
      <c r="E488" s="2"/>
      <c r="F488" s="4"/>
      <c r="G488" s="1"/>
      <c r="M488" s="190"/>
    </row>
    <row r="489" spans="3:13" s="6" customFormat="1" x14ac:dyDescent="0.25">
      <c r="C489" s="1"/>
      <c r="D489" s="1"/>
      <c r="E489" s="2"/>
      <c r="F489" s="4"/>
      <c r="G489" s="1"/>
      <c r="M489" s="190"/>
    </row>
    <row r="490" spans="3:13" s="6" customFormat="1" x14ac:dyDescent="0.25">
      <c r="C490" s="1"/>
      <c r="D490" s="1"/>
      <c r="E490" s="2"/>
      <c r="F490" s="4"/>
      <c r="G490" s="1"/>
      <c r="M490" s="190"/>
    </row>
    <row r="491" spans="3:13" s="6" customFormat="1" x14ac:dyDescent="0.25">
      <c r="C491" s="1"/>
      <c r="D491" s="1"/>
      <c r="E491" s="2"/>
      <c r="F491" s="4"/>
      <c r="G491" s="1"/>
      <c r="M491" s="190"/>
    </row>
    <row r="492" spans="3:13" s="6" customFormat="1" x14ac:dyDescent="0.25">
      <c r="C492" s="1"/>
      <c r="D492" s="1"/>
      <c r="E492" s="2"/>
      <c r="F492" s="4"/>
      <c r="G492" s="1"/>
      <c r="M492" s="190"/>
    </row>
    <row r="493" spans="3:13" s="6" customFormat="1" x14ac:dyDescent="0.25">
      <c r="C493" s="1"/>
      <c r="D493" s="1"/>
      <c r="E493" s="2"/>
      <c r="F493" s="4"/>
      <c r="G493" s="1"/>
      <c r="M493" s="190"/>
    </row>
    <row r="494" spans="3:13" s="6" customFormat="1" x14ac:dyDescent="0.25">
      <c r="C494" s="1"/>
      <c r="D494" s="1"/>
      <c r="E494" s="2"/>
      <c r="F494" s="4"/>
      <c r="G494" s="1"/>
      <c r="M494" s="190"/>
    </row>
    <row r="495" spans="3:13" s="6" customFormat="1" x14ac:dyDescent="0.25">
      <c r="C495" s="1"/>
      <c r="D495" s="1"/>
      <c r="E495" s="2"/>
      <c r="F495" s="4"/>
      <c r="G495" s="1"/>
      <c r="M495" s="190"/>
    </row>
    <row r="496" spans="3:13" s="6" customFormat="1" x14ac:dyDescent="0.25">
      <c r="C496" s="1"/>
      <c r="D496" s="1"/>
      <c r="E496" s="2"/>
      <c r="F496" s="4"/>
      <c r="G496" s="1"/>
      <c r="M496" s="190"/>
    </row>
    <row r="497" spans="3:13" s="6" customFormat="1" x14ac:dyDescent="0.25">
      <c r="C497" s="1"/>
      <c r="D497" s="1"/>
      <c r="E497" s="2"/>
      <c r="F497" s="4"/>
      <c r="G497" s="1"/>
      <c r="M497" s="190"/>
    </row>
    <row r="498" spans="3:13" s="6" customFormat="1" x14ac:dyDescent="0.25">
      <c r="C498" s="1"/>
      <c r="D498" s="1"/>
      <c r="E498" s="2"/>
      <c r="F498" s="4"/>
      <c r="G498" s="1"/>
      <c r="M498" s="190"/>
    </row>
    <row r="499" spans="3:13" s="6" customFormat="1" x14ac:dyDescent="0.25">
      <c r="C499" s="1"/>
      <c r="D499" s="1"/>
      <c r="E499" s="2"/>
      <c r="F499" s="4"/>
      <c r="G499" s="1"/>
      <c r="M499" s="190"/>
    </row>
    <row r="500" spans="3:13" s="6" customFormat="1" x14ac:dyDescent="0.25">
      <c r="C500" s="1"/>
      <c r="D500" s="1"/>
      <c r="E500" s="2"/>
      <c r="F500" s="4"/>
      <c r="G500" s="1"/>
      <c r="M500" s="190"/>
    </row>
    <row r="501" spans="3:13" s="6" customFormat="1" x14ac:dyDescent="0.25">
      <c r="C501" s="1"/>
      <c r="D501" s="1"/>
      <c r="E501" s="2"/>
      <c r="F501" s="4"/>
      <c r="G501" s="1"/>
      <c r="M501" s="190"/>
    </row>
    <row r="502" spans="3:13" s="6" customFormat="1" x14ac:dyDescent="0.25">
      <c r="C502" s="1"/>
      <c r="D502" s="1"/>
      <c r="E502" s="2"/>
      <c r="F502" s="4"/>
      <c r="G502" s="1"/>
      <c r="M502" s="190"/>
    </row>
    <row r="503" spans="3:13" s="6" customFormat="1" x14ac:dyDescent="0.25">
      <c r="C503" s="1"/>
      <c r="D503" s="1"/>
      <c r="E503" s="2"/>
      <c r="F503" s="4"/>
      <c r="G503" s="1"/>
      <c r="M503" s="190"/>
    </row>
    <row r="504" spans="3:13" s="6" customFormat="1" x14ac:dyDescent="0.25">
      <c r="C504" s="1"/>
      <c r="D504" s="1"/>
      <c r="E504" s="2"/>
      <c r="F504" s="4"/>
      <c r="G504" s="1"/>
      <c r="M504" s="190"/>
    </row>
    <row r="505" spans="3:13" s="6" customFormat="1" x14ac:dyDescent="0.25">
      <c r="C505" s="1"/>
      <c r="D505" s="1"/>
      <c r="E505" s="2"/>
      <c r="F505" s="4"/>
      <c r="G505" s="1"/>
      <c r="M505" s="190"/>
    </row>
    <row r="506" spans="3:13" s="6" customFormat="1" x14ac:dyDescent="0.25">
      <c r="C506" s="1"/>
      <c r="D506" s="1"/>
      <c r="E506" s="2"/>
      <c r="F506" s="4"/>
      <c r="G506" s="1"/>
      <c r="M506" s="190"/>
    </row>
    <row r="507" spans="3:13" s="6" customFormat="1" x14ac:dyDescent="0.25">
      <c r="C507" s="1"/>
      <c r="D507" s="1"/>
      <c r="E507" s="2"/>
      <c r="F507" s="4"/>
      <c r="G507" s="1"/>
      <c r="M507" s="190"/>
    </row>
    <row r="508" spans="3:13" s="6" customFormat="1" x14ac:dyDescent="0.25">
      <c r="C508" s="1"/>
      <c r="D508" s="1"/>
      <c r="E508" s="2"/>
      <c r="F508" s="4"/>
      <c r="G508" s="1"/>
      <c r="M508" s="190"/>
    </row>
    <row r="509" spans="3:13" s="6" customFormat="1" x14ac:dyDescent="0.25">
      <c r="C509" s="1"/>
      <c r="D509" s="1"/>
      <c r="E509" s="2"/>
      <c r="F509" s="4"/>
      <c r="G509" s="1"/>
      <c r="M509" s="190"/>
    </row>
    <row r="510" spans="3:13" s="6" customFormat="1" x14ac:dyDescent="0.25">
      <c r="C510" s="1"/>
      <c r="D510" s="1"/>
      <c r="E510" s="2"/>
      <c r="F510" s="4"/>
      <c r="G510" s="1"/>
      <c r="M510" s="190"/>
    </row>
    <row r="511" spans="3:13" s="6" customFormat="1" x14ac:dyDescent="0.25">
      <c r="C511" s="1"/>
      <c r="D511" s="1"/>
      <c r="E511" s="2"/>
      <c r="F511" s="4"/>
      <c r="G511" s="1"/>
      <c r="M511" s="190"/>
    </row>
    <row r="512" spans="3:13" s="6" customFormat="1" x14ac:dyDescent="0.25">
      <c r="C512" s="1"/>
      <c r="D512" s="1"/>
      <c r="E512" s="2"/>
      <c r="F512" s="4"/>
      <c r="G512" s="1"/>
      <c r="M512" s="190"/>
    </row>
    <row r="513" spans="3:13" s="6" customFormat="1" x14ac:dyDescent="0.25">
      <c r="C513" s="1"/>
      <c r="D513" s="1"/>
      <c r="E513" s="2"/>
      <c r="F513" s="4"/>
      <c r="G513" s="1"/>
      <c r="M513" s="190"/>
    </row>
    <row r="514" spans="3:13" s="6" customFormat="1" x14ac:dyDescent="0.25">
      <c r="C514" s="1"/>
      <c r="D514" s="1"/>
      <c r="E514" s="2"/>
      <c r="F514" s="4"/>
      <c r="G514" s="1"/>
      <c r="M514" s="190"/>
    </row>
    <row r="515" spans="3:13" s="6" customFormat="1" x14ac:dyDescent="0.25">
      <c r="C515" s="1"/>
      <c r="D515" s="1"/>
      <c r="E515" s="2"/>
      <c r="F515" s="4"/>
      <c r="G515" s="1"/>
      <c r="M515" s="190"/>
    </row>
    <row r="516" spans="3:13" s="6" customFormat="1" x14ac:dyDescent="0.25">
      <c r="C516" s="1"/>
      <c r="D516" s="1"/>
      <c r="E516" s="2"/>
      <c r="F516" s="4"/>
      <c r="G516" s="1"/>
      <c r="M516" s="190"/>
    </row>
    <row r="517" spans="3:13" s="6" customFormat="1" x14ac:dyDescent="0.25">
      <c r="C517" s="1"/>
      <c r="D517" s="1"/>
      <c r="E517" s="2"/>
      <c r="F517" s="4"/>
      <c r="G517" s="1"/>
      <c r="M517" s="190"/>
    </row>
    <row r="518" spans="3:13" s="6" customFormat="1" x14ac:dyDescent="0.25">
      <c r="C518" s="1"/>
      <c r="D518" s="1"/>
      <c r="E518" s="2"/>
      <c r="F518" s="4"/>
      <c r="G518" s="1"/>
      <c r="M518" s="190"/>
    </row>
    <row r="519" spans="3:13" s="6" customFormat="1" x14ac:dyDescent="0.25">
      <c r="C519" s="1"/>
      <c r="D519" s="1"/>
      <c r="E519" s="2"/>
      <c r="F519" s="4"/>
      <c r="G519" s="1"/>
      <c r="M519" s="190"/>
    </row>
    <row r="520" spans="3:13" s="6" customFormat="1" x14ac:dyDescent="0.25">
      <c r="C520" s="1"/>
      <c r="D520" s="1"/>
      <c r="E520" s="2"/>
      <c r="F520" s="4"/>
      <c r="G520" s="1"/>
      <c r="M520" s="190"/>
    </row>
    <row r="521" spans="3:13" s="6" customFormat="1" x14ac:dyDescent="0.25">
      <c r="C521" s="1"/>
      <c r="D521" s="1"/>
      <c r="E521" s="2"/>
      <c r="F521" s="4"/>
      <c r="G521" s="1"/>
      <c r="M521" s="190"/>
    </row>
    <row r="522" spans="3:13" s="6" customFormat="1" x14ac:dyDescent="0.25">
      <c r="C522" s="1"/>
      <c r="D522" s="1"/>
      <c r="E522" s="2"/>
      <c r="F522" s="4"/>
      <c r="G522" s="1"/>
      <c r="M522" s="190"/>
    </row>
    <row r="523" spans="3:13" s="6" customFormat="1" x14ac:dyDescent="0.25">
      <c r="C523" s="1"/>
      <c r="D523" s="1"/>
      <c r="E523" s="2"/>
      <c r="F523" s="4"/>
      <c r="G523" s="1"/>
      <c r="M523" s="190"/>
    </row>
    <row r="524" spans="3:13" s="6" customFormat="1" x14ac:dyDescent="0.25">
      <c r="C524" s="1"/>
      <c r="D524" s="1"/>
      <c r="E524" s="2"/>
      <c r="F524" s="4"/>
      <c r="G524" s="1"/>
      <c r="M524" s="190"/>
    </row>
    <row r="525" spans="3:13" s="6" customFormat="1" x14ac:dyDescent="0.25">
      <c r="C525" s="1"/>
      <c r="D525" s="1"/>
      <c r="E525" s="2"/>
      <c r="F525" s="4"/>
      <c r="G525" s="1"/>
      <c r="M525" s="190"/>
    </row>
    <row r="526" spans="3:13" s="6" customFormat="1" x14ac:dyDescent="0.25">
      <c r="C526" s="1"/>
      <c r="D526" s="1"/>
      <c r="E526" s="2"/>
      <c r="F526" s="4"/>
      <c r="G526" s="1"/>
      <c r="M526" s="190"/>
    </row>
    <row r="527" spans="3:13" s="6" customFormat="1" x14ac:dyDescent="0.25">
      <c r="C527" s="1"/>
      <c r="D527" s="1"/>
      <c r="E527" s="2"/>
      <c r="F527" s="4"/>
      <c r="G527" s="1"/>
      <c r="M527" s="190"/>
    </row>
    <row r="528" spans="3:13" s="6" customFormat="1" x14ac:dyDescent="0.25">
      <c r="C528" s="1"/>
      <c r="D528" s="1"/>
      <c r="E528" s="2"/>
      <c r="F528" s="4"/>
      <c r="G528" s="1"/>
      <c r="M528" s="190"/>
    </row>
    <row r="529" spans="3:13" s="6" customFormat="1" x14ac:dyDescent="0.25">
      <c r="C529" s="1"/>
      <c r="D529" s="1"/>
      <c r="E529" s="2"/>
      <c r="F529" s="4"/>
      <c r="G529" s="1"/>
      <c r="M529" s="190"/>
    </row>
    <row r="530" spans="3:13" s="6" customFormat="1" x14ac:dyDescent="0.25">
      <c r="C530" s="1"/>
      <c r="D530" s="1"/>
      <c r="E530" s="2"/>
      <c r="F530" s="4"/>
      <c r="G530" s="1"/>
      <c r="M530" s="190"/>
    </row>
    <row r="531" spans="3:13" s="6" customFormat="1" x14ac:dyDescent="0.25">
      <c r="C531" s="1"/>
      <c r="D531" s="1"/>
      <c r="E531" s="2"/>
      <c r="F531" s="4"/>
      <c r="G531" s="1"/>
      <c r="M531" s="190"/>
    </row>
    <row r="532" spans="3:13" s="6" customFormat="1" x14ac:dyDescent="0.25">
      <c r="C532" s="1"/>
      <c r="D532" s="1"/>
      <c r="E532" s="2"/>
      <c r="F532" s="4"/>
      <c r="G532" s="1"/>
      <c r="M532" s="190"/>
    </row>
    <row r="533" spans="3:13" s="6" customFormat="1" x14ac:dyDescent="0.25">
      <c r="C533" s="1"/>
      <c r="D533" s="1"/>
      <c r="E533" s="2"/>
      <c r="F533" s="4"/>
      <c r="G533" s="1"/>
      <c r="M533" s="190"/>
    </row>
    <row r="534" spans="3:13" s="6" customFormat="1" x14ac:dyDescent="0.25">
      <c r="C534" s="1"/>
      <c r="D534" s="1"/>
      <c r="E534" s="2"/>
      <c r="F534" s="4"/>
      <c r="G534" s="1"/>
      <c r="M534" s="190"/>
    </row>
    <row r="535" spans="3:13" s="6" customFormat="1" x14ac:dyDescent="0.25">
      <c r="C535" s="1"/>
      <c r="D535" s="1"/>
      <c r="E535" s="2"/>
      <c r="F535" s="4"/>
      <c r="G535" s="1"/>
      <c r="M535" s="190"/>
    </row>
    <row r="536" spans="3:13" s="6" customFormat="1" x14ac:dyDescent="0.25">
      <c r="C536" s="1"/>
      <c r="D536" s="1"/>
      <c r="E536" s="2"/>
      <c r="F536" s="4"/>
      <c r="G536" s="1"/>
      <c r="M536" s="190"/>
    </row>
    <row r="537" spans="3:13" s="6" customFormat="1" x14ac:dyDescent="0.25">
      <c r="C537" s="1"/>
      <c r="D537" s="1"/>
      <c r="E537" s="2"/>
      <c r="F537" s="4"/>
      <c r="G537" s="1"/>
      <c r="M537" s="190"/>
    </row>
    <row r="538" spans="3:13" s="6" customFormat="1" x14ac:dyDescent="0.25">
      <c r="C538" s="1"/>
      <c r="D538" s="1"/>
      <c r="E538" s="2"/>
      <c r="F538" s="4"/>
      <c r="G538" s="1"/>
      <c r="M538" s="190"/>
    </row>
    <row r="539" spans="3:13" s="6" customFormat="1" x14ac:dyDescent="0.25">
      <c r="C539" s="1"/>
      <c r="D539" s="1"/>
      <c r="E539" s="2"/>
      <c r="F539" s="4"/>
      <c r="G539" s="1"/>
      <c r="M539" s="190"/>
    </row>
    <row r="540" spans="3:13" s="6" customFormat="1" x14ac:dyDescent="0.25">
      <c r="C540" s="1"/>
      <c r="D540" s="1"/>
      <c r="E540" s="2"/>
      <c r="F540" s="4"/>
      <c r="G540" s="1"/>
      <c r="M540" s="190"/>
    </row>
    <row r="541" spans="3:13" s="6" customFormat="1" x14ac:dyDescent="0.25">
      <c r="C541" s="1"/>
      <c r="D541" s="1"/>
      <c r="E541" s="2"/>
      <c r="F541" s="4"/>
      <c r="G541" s="1"/>
      <c r="M541" s="190"/>
    </row>
    <row r="542" spans="3:13" s="6" customFormat="1" x14ac:dyDescent="0.25">
      <c r="C542" s="1"/>
      <c r="D542" s="1"/>
      <c r="E542" s="2"/>
      <c r="F542" s="4"/>
      <c r="G542" s="1"/>
      <c r="M542" s="190"/>
    </row>
    <row r="543" spans="3:13" s="6" customFormat="1" x14ac:dyDescent="0.25">
      <c r="C543" s="1"/>
      <c r="D543" s="1"/>
      <c r="E543" s="2"/>
      <c r="F543" s="4"/>
      <c r="G543" s="1"/>
      <c r="M543" s="190"/>
    </row>
    <row r="544" spans="3:13" s="6" customFormat="1" x14ac:dyDescent="0.25">
      <c r="C544" s="1"/>
      <c r="D544" s="1"/>
      <c r="E544" s="2"/>
      <c r="F544" s="4"/>
      <c r="G544" s="1"/>
      <c r="M544" s="190"/>
    </row>
    <row r="545" spans="3:13" s="6" customFormat="1" x14ac:dyDescent="0.25">
      <c r="C545" s="1"/>
      <c r="D545" s="1"/>
      <c r="E545" s="2"/>
      <c r="F545" s="4"/>
      <c r="G545" s="1"/>
      <c r="M545" s="190"/>
    </row>
    <row r="546" spans="3:13" s="6" customFormat="1" x14ac:dyDescent="0.25">
      <c r="C546" s="1"/>
      <c r="D546" s="1"/>
      <c r="E546" s="2"/>
      <c r="F546" s="4"/>
      <c r="G546" s="1"/>
      <c r="M546" s="190"/>
    </row>
    <row r="547" spans="3:13" s="6" customFormat="1" x14ac:dyDescent="0.25">
      <c r="C547" s="1"/>
      <c r="D547" s="1"/>
      <c r="E547" s="2"/>
      <c r="F547" s="4"/>
      <c r="G547" s="1"/>
      <c r="M547" s="190"/>
    </row>
    <row r="548" spans="3:13" s="6" customFormat="1" x14ac:dyDescent="0.25">
      <c r="C548" s="1"/>
      <c r="D548" s="1"/>
      <c r="E548" s="2"/>
      <c r="F548" s="4"/>
      <c r="G548" s="1"/>
      <c r="M548" s="190"/>
    </row>
    <row r="549" spans="3:13" s="6" customFormat="1" x14ac:dyDescent="0.25">
      <c r="C549" s="1"/>
      <c r="D549" s="1"/>
      <c r="E549" s="2"/>
      <c r="F549" s="4"/>
      <c r="G549" s="1"/>
      <c r="M549" s="190"/>
    </row>
    <row r="550" spans="3:13" s="6" customFormat="1" x14ac:dyDescent="0.25">
      <c r="C550" s="1"/>
      <c r="D550" s="1"/>
      <c r="E550" s="2"/>
      <c r="F550" s="4"/>
      <c r="G550" s="1"/>
      <c r="M550" s="190"/>
    </row>
    <row r="551" spans="3:13" s="6" customFormat="1" x14ac:dyDescent="0.25">
      <c r="C551" s="1"/>
      <c r="D551" s="1"/>
      <c r="E551" s="2"/>
      <c r="F551" s="4"/>
      <c r="G551" s="1"/>
      <c r="M551" s="190"/>
    </row>
    <row r="552" spans="3:13" s="6" customFormat="1" x14ac:dyDescent="0.25">
      <c r="C552" s="1"/>
      <c r="D552" s="1"/>
      <c r="E552" s="2"/>
      <c r="F552" s="4"/>
      <c r="G552" s="1"/>
      <c r="M552" s="190"/>
    </row>
    <row r="553" spans="3:13" s="6" customFormat="1" x14ac:dyDescent="0.25">
      <c r="C553" s="1"/>
      <c r="D553" s="1"/>
      <c r="E553" s="2"/>
      <c r="F553" s="4"/>
      <c r="G553" s="1"/>
      <c r="M553" s="190"/>
    </row>
    <row r="554" spans="3:13" s="6" customFormat="1" x14ac:dyDescent="0.25">
      <c r="C554" s="1"/>
      <c r="D554" s="1"/>
      <c r="E554" s="2"/>
      <c r="F554" s="4"/>
      <c r="G554" s="1"/>
      <c r="M554" s="190"/>
    </row>
    <row r="555" spans="3:13" s="6" customFormat="1" x14ac:dyDescent="0.25">
      <c r="C555" s="1"/>
      <c r="D555" s="1"/>
      <c r="E555" s="2"/>
      <c r="F555" s="4"/>
      <c r="G555" s="1"/>
      <c r="M555" s="190"/>
    </row>
    <row r="556" spans="3:13" s="6" customFormat="1" x14ac:dyDescent="0.25">
      <c r="C556" s="1"/>
      <c r="D556" s="1"/>
      <c r="E556" s="2"/>
      <c r="F556" s="4"/>
      <c r="G556" s="1"/>
      <c r="M556" s="190"/>
    </row>
    <row r="557" spans="3:13" s="6" customFormat="1" x14ac:dyDescent="0.25">
      <c r="C557" s="1"/>
      <c r="D557" s="1"/>
      <c r="E557" s="2"/>
      <c r="F557" s="4"/>
      <c r="G557" s="1"/>
      <c r="M557" s="190"/>
    </row>
    <row r="558" spans="3:13" s="6" customFormat="1" x14ac:dyDescent="0.25">
      <c r="C558" s="1"/>
      <c r="D558" s="1"/>
      <c r="E558" s="2"/>
      <c r="F558" s="4"/>
      <c r="G558" s="1"/>
      <c r="M558" s="190"/>
    </row>
    <row r="559" spans="3:13" s="6" customFormat="1" x14ac:dyDescent="0.25">
      <c r="C559" s="1"/>
      <c r="D559" s="1"/>
      <c r="E559" s="2"/>
      <c r="F559" s="4"/>
      <c r="G559" s="1"/>
      <c r="M559" s="190"/>
    </row>
    <row r="560" spans="3:13" s="6" customFormat="1" x14ac:dyDescent="0.25">
      <c r="C560" s="1"/>
      <c r="D560" s="1"/>
      <c r="E560" s="2"/>
      <c r="F560" s="4"/>
      <c r="G560" s="1"/>
      <c r="M560" s="190"/>
    </row>
    <row r="561" spans="3:13" s="6" customFormat="1" x14ac:dyDescent="0.25">
      <c r="C561" s="1"/>
      <c r="D561" s="1"/>
      <c r="E561" s="2"/>
      <c r="F561" s="4"/>
      <c r="G561" s="1"/>
      <c r="M561" s="190"/>
    </row>
    <row r="562" spans="3:13" s="6" customFormat="1" x14ac:dyDescent="0.25">
      <c r="C562" s="1"/>
      <c r="D562" s="1"/>
      <c r="E562" s="2"/>
      <c r="F562" s="4"/>
      <c r="G562" s="1"/>
      <c r="M562" s="190"/>
    </row>
    <row r="563" spans="3:13" s="6" customFormat="1" x14ac:dyDescent="0.25">
      <c r="C563" s="1"/>
      <c r="D563" s="1"/>
      <c r="E563" s="2"/>
      <c r="F563" s="4"/>
      <c r="G563" s="1"/>
      <c r="M563" s="190"/>
    </row>
    <row r="564" spans="3:13" s="6" customFormat="1" x14ac:dyDescent="0.25">
      <c r="C564" s="1"/>
      <c r="D564" s="1"/>
      <c r="E564" s="2"/>
      <c r="F564" s="4"/>
      <c r="G564" s="1"/>
      <c r="M564" s="190"/>
    </row>
    <row r="565" spans="3:13" s="6" customFormat="1" x14ac:dyDescent="0.25">
      <c r="C565" s="1"/>
      <c r="D565" s="1"/>
      <c r="E565" s="2"/>
      <c r="F565" s="4"/>
      <c r="G565" s="1"/>
      <c r="M565" s="190"/>
    </row>
    <row r="566" spans="3:13" s="6" customFormat="1" x14ac:dyDescent="0.25">
      <c r="C566" s="1"/>
      <c r="D566" s="1"/>
      <c r="E566" s="2"/>
      <c r="F566" s="4"/>
      <c r="G566" s="1"/>
      <c r="M566" s="190"/>
    </row>
    <row r="567" spans="3:13" s="6" customFormat="1" x14ac:dyDescent="0.25">
      <c r="C567" s="1"/>
      <c r="D567" s="1"/>
      <c r="E567" s="2"/>
      <c r="F567" s="4"/>
      <c r="G567" s="1"/>
      <c r="M567" s="190"/>
    </row>
    <row r="568" spans="3:13" s="6" customFormat="1" x14ac:dyDescent="0.25">
      <c r="C568" s="1"/>
      <c r="D568" s="1"/>
      <c r="E568" s="2"/>
      <c r="F568" s="4"/>
      <c r="G568" s="1"/>
      <c r="M568" s="190"/>
    </row>
    <row r="569" spans="3:13" s="6" customFormat="1" x14ac:dyDescent="0.25">
      <c r="C569" s="1"/>
      <c r="D569" s="1"/>
      <c r="E569" s="2"/>
      <c r="F569" s="4"/>
      <c r="G569" s="1"/>
      <c r="M569" s="190"/>
    </row>
    <row r="570" spans="3:13" s="6" customFormat="1" x14ac:dyDescent="0.25">
      <c r="C570" s="1"/>
      <c r="D570" s="1"/>
      <c r="E570" s="2"/>
      <c r="F570" s="4"/>
      <c r="G570" s="1"/>
      <c r="M570" s="190"/>
    </row>
    <row r="571" spans="3:13" s="6" customFormat="1" x14ac:dyDescent="0.25">
      <c r="C571" s="1"/>
      <c r="D571" s="1"/>
      <c r="E571" s="2"/>
      <c r="F571" s="4"/>
      <c r="G571" s="1"/>
      <c r="M571" s="190"/>
    </row>
    <row r="572" spans="3:13" s="6" customFormat="1" x14ac:dyDescent="0.25">
      <c r="C572" s="1"/>
      <c r="D572" s="1"/>
      <c r="E572" s="2"/>
      <c r="F572" s="4"/>
      <c r="G572" s="1"/>
      <c r="M572" s="190"/>
    </row>
    <row r="573" spans="3:13" s="6" customFormat="1" x14ac:dyDescent="0.25">
      <c r="C573" s="1"/>
      <c r="D573" s="1"/>
      <c r="E573" s="2"/>
      <c r="F573" s="4"/>
      <c r="G573" s="1"/>
      <c r="M573" s="190"/>
    </row>
    <row r="574" spans="3:13" s="6" customFormat="1" x14ac:dyDescent="0.25">
      <c r="C574" s="1"/>
      <c r="D574" s="1"/>
      <c r="E574" s="2"/>
      <c r="F574" s="4"/>
      <c r="G574" s="1"/>
      <c r="M574" s="190"/>
    </row>
    <row r="575" spans="3:13" s="6" customFormat="1" x14ac:dyDescent="0.25">
      <c r="C575" s="1"/>
      <c r="D575" s="1"/>
      <c r="E575" s="2"/>
      <c r="F575" s="4"/>
      <c r="G575" s="1"/>
      <c r="M575" s="190"/>
    </row>
    <row r="576" spans="3:13" s="6" customFormat="1" x14ac:dyDescent="0.25">
      <c r="C576" s="1"/>
      <c r="D576" s="1"/>
      <c r="E576" s="2"/>
      <c r="F576" s="4"/>
      <c r="G576" s="1"/>
      <c r="M576" s="190"/>
    </row>
    <row r="577" spans="3:13" s="6" customFormat="1" x14ac:dyDescent="0.25">
      <c r="C577" s="1"/>
      <c r="D577" s="1"/>
      <c r="E577" s="2"/>
      <c r="F577" s="4"/>
      <c r="G577" s="1"/>
      <c r="M577" s="190"/>
    </row>
    <row r="578" spans="3:13" s="6" customFormat="1" x14ac:dyDescent="0.25">
      <c r="C578" s="1"/>
      <c r="D578" s="1"/>
      <c r="E578" s="2"/>
      <c r="F578" s="4"/>
      <c r="G578" s="1"/>
      <c r="M578" s="190"/>
    </row>
    <row r="579" spans="3:13" s="6" customFormat="1" x14ac:dyDescent="0.25">
      <c r="C579" s="1"/>
      <c r="D579" s="1"/>
      <c r="E579" s="2"/>
      <c r="F579" s="4"/>
      <c r="G579" s="1"/>
      <c r="M579" s="190"/>
    </row>
    <row r="580" spans="3:13" s="6" customFormat="1" x14ac:dyDescent="0.25">
      <c r="C580" s="1"/>
      <c r="D580" s="1"/>
      <c r="E580" s="2"/>
      <c r="F580" s="4"/>
      <c r="G580" s="1"/>
      <c r="M580" s="190"/>
    </row>
    <row r="581" spans="3:13" s="6" customFormat="1" x14ac:dyDescent="0.25">
      <c r="C581" s="1"/>
      <c r="D581" s="1"/>
      <c r="E581" s="2"/>
      <c r="F581" s="4"/>
      <c r="G581" s="1"/>
      <c r="M581" s="190"/>
    </row>
    <row r="582" spans="3:13" s="6" customFormat="1" x14ac:dyDescent="0.25">
      <c r="C582" s="1"/>
      <c r="D582" s="1"/>
      <c r="E582" s="2"/>
      <c r="F582" s="4"/>
      <c r="G582" s="1"/>
      <c r="M582" s="190"/>
    </row>
    <row r="583" spans="3:13" s="6" customFormat="1" x14ac:dyDescent="0.25">
      <c r="C583" s="1"/>
      <c r="D583" s="1"/>
      <c r="E583" s="2"/>
      <c r="F583" s="4"/>
      <c r="G583" s="1"/>
      <c r="M583" s="190"/>
    </row>
    <row r="584" spans="3:13" s="6" customFormat="1" x14ac:dyDescent="0.25">
      <c r="C584" s="1"/>
      <c r="D584" s="1"/>
      <c r="E584" s="2"/>
      <c r="F584" s="4"/>
      <c r="G584" s="1"/>
      <c r="M584" s="190"/>
    </row>
    <row r="585" spans="3:13" s="6" customFormat="1" x14ac:dyDescent="0.25">
      <c r="C585" s="1"/>
      <c r="D585" s="1"/>
      <c r="E585" s="2"/>
      <c r="F585" s="4"/>
      <c r="G585" s="1"/>
      <c r="M585" s="190"/>
    </row>
    <row r="586" spans="3:13" s="6" customFormat="1" x14ac:dyDescent="0.25">
      <c r="C586" s="1"/>
      <c r="D586" s="1"/>
      <c r="E586" s="2"/>
      <c r="F586" s="4"/>
      <c r="G586" s="1"/>
      <c r="M586" s="190"/>
    </row>
    <row r="587" spans="3:13" s="6" customFormat="1" x14ac:dyDescent="0.25">
      <c r="C587" s="1"/>
      <c r="D587" s="1"/>
      <c r="E587" s="2"/>
      <c r="F587" s="4"/>
      <c r="G587" s="1"/>
      <c r="M587" s="190"/>
    </row>
    <row r="588" spans="3:13" s="6" customFormat="1" x14ac:dyDescent="0.25">
      <c r="C588" s="1"/>
      <c r="D588" s="1"/>
      <c r="E588" s="2"/>
      <c r="F588" s="4"/>
      <c r="G588" s="1"/>
      <c r="M588" s="190"/>
    </row>
    <row r="589" spans="3:13" s="6" customFormat="1" x14ac:dyDescent="0.25">
      <c r="C589" s="1"/>
      <c r="D589" s="1"/>
      <c r="E589" s="2"/>
      <c r="F589" s="4"/>
      <c r="G589" s="1"/>
      <c r="M589" s="190"/>
    </row>
    <row r="590" spans="3:13" s="6" customFormat="1" x14ac:dyDescent="0.25">
      <c r="C590" s="1"/>
      <c r="D590" s="1"/>
      <c r="E590" s="2"/>
      <c r="F590" s="4"/>
      <c r="G590" s="1"/>
      <c r="M590" s="190"/>
    </row>
    <row r="591" spans="3:13" s="6" customFormat="1" x14ac:dyDescent="0.25">
      <c r="C591" s="1"/>
      <c r="D591" s="1"/>
      <c r="E591" s="2"/>
      <c r="F591" s="4"/>
      <c r="G591" s="1"/>
      <c r="M591" s="190"/>
    </row>
    <row r="592" spans="3:13" s="6" customFormat="1" x14ac:dyDescent="0.25">
      <c r="C592" s="1"/>
      <c r="D592" s="1"/>
      <c r="E592" s="2"/>
      <c r="F592" s="4"/>
      <c r="G592" s="1"/>
      <c r="M592" s="190"/>
    </row>
    <row r="593" spans="3:13" s="6" customFormat="1" x14ac:dyDescent="0.25">
      <c r="C593" s="1"/>
      <c r="D593" s="1"/>
      <c r="E593" s="2"/>
      <c r="F593" s="4"/>
      <c r="G593" s="1"/>
      <c r="M593" s="190"/>
    </row>
    <row r="594" spans="3:13" s="6" customFormat="1" x14ac:dyDescent="0.25">
      <c r="C594" s="1"/>
      <c r="D594" s="1"/>
      <c r="E594" s="2"/>
      <c r="F594" s="4"/>
      <c r="G594" s="1"/>
      <c r="M594" s="190"/>
    </row>
    <row r="595" spans="3:13" s="6" customFormat="1" x14ac:dyDescent="0.25">
      <c r="C595" s="1"/>
      <c r="D595" s="1"/>
      <c r="E595" s="2"/>
      <c r="F595" s="4"/>
      <c r="G595" s="1"/>
      <c r="M595" s="190"/>
    </row>
    <row r="596" spans="3:13" s="6" customFormat="1" x14ac:dyDescent="0.25">
      <c r="C596" s="1"/>
      <c r="D596" s="1"/>
      <c r="E596" s="2"/>
      <c r="F596" s="4"/>
      <c r="G596" s="1"/>
      <c r="M596" s="190"/>
    </row>
    <row r="597" spans="3:13" s="6" customFormat="1" x14ac:dyDescent="0.25">
      <c r="C597" s="1"/>
      <c r="D597" s="1"/>
      <c r="E597" s="2"/>
      <c r="F597" s="4"/>
      <c r="G597" s="1"/>
      <c r="M597" s="190"/>
    </row>
    <row r="598" spans="3:13" s="6" customFormat="1" x14ac:dyDescent="0.25">
      <c r="C598" s="1"/>
      <c r="D598" s="1"/>
      <c r="E598" s="2"/>
      <c r="F598" s="4"/>
      <c r="G598" s="1"/>
      <c r="M598" s="190"/>
    </row>
    <row r="599" spans="3:13" s="6" customFormat="1" x14ac:dyDescent="0.25">
      <c r="C599" s="1"/>
      <c r="D599" s="1"/>
      <c r="E599" s="2"/>
      <c r="F599" s="4"/>
      <c r="G599" s="1"/>
      <c r="M599" s="190"/>
    </row>
    <row r="600" spans="3:13" s="6" customFormat="1" x14ac:dyDescent="0.25">
      <c r="C600" s="1"/>
      <c r="D600" s="1"/>
      <c r="E600" s="2"/>
      <c r="F600" s="4"/>
      <c r="G600" s="1"/>
      <c r="M600" s="190"/>
    </row>
    <row r="601" spans="3:13" s="6" customFormat="1" x14ac:dyDescent="0.25">
      <c r="C601" s="1"/>
      <c r="D601" s="1"/>
      <c r="E601" s="2"/>
      <c r="F601" s="4"/>
      <c r="G601" s="1"/>
      <c r="M601" s="190"/>
    </row>
    <row r="602" spans="3:13" s="6" customFormat="1" x14ac:dyDescent="0.25">
      <c r="C602" s="1"/>
      <c r="D602" s="1"/>
      <c r="E602" s="2"/>
      <c r="F602" s="4"/>
      <c r="G602" s="1"/>
      <c r="M602" s="190"/>
    </row>
    <row r="603" spans="3:13" s="6" customFormat="1" x14ac:dyDescent="0.25">
      <c r="C603" s="1"/>
      <c r="D603" s="1"/>
      <c r="E603" s="2"/>
      <c r="F603" s="4"/>
      <c r="G603" s="1"/>
      <c r="M603" s="190"/>
    </row>
    <row r="604" spans="3:13" s="6" customFormat="1" x14ac:dyDescent="0.25">
      <c r="C604" s="1"/>
      <c r="D604" s="1"/>
      <c r="E604" s="2"/>
      <c r="F604" s="4"/>
      <c r="G604" s="1"/>
      <c r="M604" s="190"/>
    </row>
    <row r="605" spans="3:13" s="6" customFormat="1" x14ac:dyDescent="0.25">
      <c r="C605" s="1"/>
      <c r="D605" s="1"/>
      <c r="E605" s="2"/>
      <c r="F605" s="4"/>
      <c r="G605" s="1"/>
      <c r="M605" s="190"/>
    </row>
    <row r="606" spans="3:13" s="6" customFormat="1" x14ac:dyDescent="0.25">
      <c r="C606" s="1"/>
      <c r="D606" s="1"/>
      <c r="E606" s="2"/>
      <c r="F606" s="4"/>
      <c r="G606" s="1"/>
      <c r="M606" s="190"/>
    </row>
    <row r="607" spans="3:13" s="6" customFormat="1" x14ac:dyDescent="0.25">
      <c r="C607" s="1"/>
      <c r="D607" s="1"/>
      <c r="E607" s="2"/>
      <c r="F607" s="4"/>
      <c r="G607" s="1"/>
      <c r="M607" s="190"/>
    </row>
    <row r="608" spans="3:13" s="6" customFormat="1" x14ac:dyDescent="0.25">
      <c r="C608" s="1"/>
      <c r="D608" s="1"/>
      <c r="E608" s="2"/>
      <c r="F608" s="4"/>
      <c r="G608" s="1"/>
      <c r="M608" s="190"/>
    </row>
    <row r="609" spans="3:13" s="6" customFormat="1" x14ac:dyDescent="0.25">
      <c r="C609" s="1"/>
      <c r="D609" s="1"/>
      <c r="E609" s="2"/>
      <c r="F609" s="4"/>
      <c r="G609" s="1"/>
      <c r="M609" s="190"/>
    </row>
    <row r="610" spans="3:13" s="6" customFormat="1" x14ac:dyDescent="0.25">
      <c r="C610" s="1"/>
      <c r="D610" s="1"/>
      <c r="E610" s="2"/>
      <c r="F610" s="4"/>
      <c r="G610" s="1"/>
      <c r="M610" s="190"/>
    </row>
    <row r="611" spans="3:13" s="6" customFormat="1" x14ac:dyDescent="0.25">
      <c r="C611" s="1"/>
      <c r="D611" s="1"/>
      <c r="E611" s="2"/>
      <c r="F611" s="4"/>
      <c r="G611" s="1"/>
      <c r="M611" s="190"/>
    </row>
    <row r="612" spans="3:13" s="6" customFormat="1" x14ac:dyDescent="0.25">
      <c r="C612" s="1"/>
      <c r="D612" s="1"/>
      <c r="E612" s="2"/>
      <c r="F612" s="4"/>
      <c r="G612" s="1"/>
      <c r="M612" s="190"/>
    </row>
    <row r="613" spans="3:13" s="6" customFormat="1" x14ac:dyDescent="0.25">
      <c r="C613" s="1"/>
      <c r="D613" s="1"/>
      <c r="E613" s="2"/>
      <c r="F613" s="4"/>
      <c r="G613" s="1"/>
      <c r="M613" s="190"/>
    </row>
    <row r="614" spans="3:13" s="6" customFormat="1" x14ac:dyDescent="0.25">
      <c r="C614" s="1"/>
      <c r="D614" s="1"/>
      <c r="E614" s="2"/>
      <c r="F614" s="4"/>
      <c r="G614" s="1"/>
      <c r="M614" s="190"/>
    </row>
    <row r="615" spans="3:13" s="6" customFormat="1" x14ac:dyDescent="0.25">
      <c r="C615" s="1"/>
      <c r="D615" s="1"/>
      <c r="E615" s="2"/>
      <c r="F615" s="4"/>
      <c r="G615" s="1"/>
      <c r="M615" s="190"/>
    </row>
    <row r="616" spans="3:13" s="6" customFormat="1" x14ac:dyDescent="0.25">
      <c r="C616" s="1"/>
      <c r="D616" s="1"/>
      <c r="E616" s="2"/>
      <c r="F616" s="4"/>
      <c r="G616" s="1"/>
      <c r="M616" s="190"/>
    </row>
    <row r="617" spans="3:13" s="6" customFormat="1" x14ac:dyDescent="0.25">
      <c r="C617" s="1"/>
      <c r="D617" s="1"/>
      <c r="E617" s="2"/>
      <c r="F617" s="4"/>
      <c r="G617" s="1"/>
      <c r="M617" s="190"/>
    </row>
    <row r="618" spans="3:13" s="6" customFormat="1" x14ac:dyDescent="0.25">
      <c r="C618" s="1"/>
      <c r="D618" s="1"/>
      <c r="E618" s="2"/>
      <c r="F618" s="4"/>
      <c r="G618" s="1"/>
      <c r="M618" s="190"/>
    </row>
    <row r="619" spans="3:13" s="6" customFormat="1" x14ac:dyDescent="0.25">
      <c r="C619" s="1"/>
      <c r="D619" s="1"/>
      <c r="E619" s="2"/>
      <c r="F619" s="4"/>
      <c r="G619" s="1"/>
      <c r="M619" s="190"/>
    </row>
    <row r="620" spans="3:13" s="6" customFormat="1" x14ac:dyDescent="0.25">
      <c r="C620" s="1"/>
      <c r="D620" s="1"/>
      <c r="E620" s="2"/>
      <c r="F620" s="4"/>
      <c r="G620" s="1"/>
      <c r="M620" s="190"/>
    </row>
    <row r="621" spans="3:13" s="6" customFormat="1" x14ac:dyDescent="0.25">
      <c r="C621" s="1"/>
      <c r="D621" s="1"/>
      <c r="E621" s="2"/>
      <c r="F621" s="4"/>
      <c r="G621" s="1"/>
      <c r="M621" s="190"/>
    </row>
    <row r="622" spans="3:13" s="6" customFormat="1" x14ac:dyDescent="0.25">
      <c r="C622" s="1"/>
      <c r="D622" s="1"/>
      <c r="E622" s="2"/>
      <c r="F622" s="4"/>
      <c r="G622" s="1"/>
      <c r="M622" s="190"/>
    </row>
    <row r="623" spans="3:13" s="6" customFormat="1" x14ac:dyDescent="0.25">
      <c r="C623" s="1"/>
      <c r="D623" s="1"/>
      <c r="E623" s="2"/>
      <c r="F623" s="4"/>
      <c r="G623" s="1"/>
      <c r="M623" s="190"/>
    </row>
    <row r="624" spans="3:13" s="6" customFormat="1" x14ac:dyDescent="0.25">
      <c r="C624" s="1"/>
      <c r="D624" s="1"/>
      <c r="E624" s="2"/>
      <c r="F624" s="4"/>
      <c r="G624" s="1"/>
      <c r="M624" s="190"/>
    </row>
    <row r="625" spans="3:13" s="6" customFormat="1" x14ac:dyDescent="0.25">
      <c r="C625" s="1"/>
      <c r="D625" s="1"/>
      <c r="E625" s="2"/>
      <c r="F625" s="4"/>
      <c r="G625" s="1"/>
      <c r="M625" s="190"/>
    </row>
    <row r="626" spans="3:13" s="6" customFormat="1" x14ac:dyDescent="0.25">
      <c r="C626" s="1"/>
      <c r="D626" s="1"/>
      <c r="E626" s="2"/>
      <c r="F626" s="4"/>
      <c r="G626" s="1"/>
      <c r="M626" s="190"/>
    </row>
    <row r="627" spans="3:13" s="6" customFormat="1" x14ac:dyDescent="0.25">
      <c r="C627" s="1"/>
      <c r="D627" s="1"/>
      <c r="E627" s="2"/>
      <c r="F627" s="4"/>
      <c r="G627" s="1"/>
      <c r="M627" s="190"/>
    </row>
    <row r="628" spans="3:13" s="6" customFormat="1" x14ac:dyDescent="0.25">
      <c r="C628" s="1"/>
      <c r="D628" s="1"/>
      <c r="E628" s="2"/>
      <c r="F628" s="4"/>
      <c r="G628" s="1"/>
      <c r="M628" s="190"/>
    </row>
    <row r="629" spans="3:13" s="6" customFormat="1" x14ac:dyDescent="0.25">
      <c r="C629" s="1"/>
      <c r="D629" s="1"/>
      <c r="E629" s="2"/>
      <c r="F629" s="4"/>
      <c r="G629" s="1"/>
      <c r="M629" s="190"/>
    </row>
    <row r="630" spans="3:13" s="6" customFormat="1" x14ac:dyDescent="0.25">
      <c r="C630" s="1"/>
      <c r="D630" s="1"/>
      <c r="E630" s="2"/>
      <c r="F630" s="4"/>
      <c r="G630" s="1"/>
      <c r="M630" s="190"/>
    </row>
    <row r="631" spans="3:13" s="6" customFormat="1" x14ac:dyDescent="0.25">
      <c r="C631" s="1"/>
      <c r="D631" s="1"/>
      <c r="E631" s="2"/>
      <c r="F631" s="4"/>
      <c r="G631" s="1"/>
      <c r="M631" s="190"/>
    </row>
    <row r="632" spans="3:13" s="6" customFormat="1" x14ac:dyDescent="0.25">
      <c r="C632" s="1"/>
      <c r="D632" s="1"/>
      <c r="E632" s="2"/>
      <c r="F632" s="4"/>
      <c r="G632" s="1"/>
      <c r="M632" s="190"/>
    </row>
    <row r="633" spans="3:13" s="6" customFormat="1" x14ac:dyDescent="0.25">
      <c r="C633" s="1"/>
      <c r="D633" s="1"/>
      <c r="E633" s="2"/>
      <c r="F633" s="4"/>
      <c r="G633" s="1"/>
      <c r="M633" s="190"/>
    </row>
    <row r="634" spans="3:13" s="6" customFormat="1" x14ac:dyDescent="0.25">
      <c r="C634" s="1"/>
      <c r="D634" s="1"/>
      <c r="E634" s="2"/>
      <c r="F634" s="4"/>
      <c r="G634" s="1"/>
      <c r="M634" s="190"/>
    </row>
    <row r="635" spans="3:13" s="6" customFormat="1" x14ac:dyDescent="0.25">
      <c r="C635" s="1"/>
      <c r="D635" s="1"/>
      <c r="E635" s="2"/>
      <c r="F635" s="4"/>
      <c r="G635" s="1"/>
      <c r="M635" s="190"/>
    </row>
    <row r="636" spans="3:13" s="6" customFormat="1" x14ac:dyDescent="0.25">
      <c r="C636" s="1"/>
      <c r="D636" s="1"/>
      <c r="E636" s="2"/>
      <c r="F636" s="4"/>
      <c r="G636" s="1"/>
      <c r="M636" s="190"/>
    </row>
    <row r="637" spans="3:13" s="6" customFormat="1" x14ac:dyDescent="0.25">
      <c r="C637" s="1"/>
      <c r="D637" s="1"/>
      <c r="E637" s="2"/>
      <c r="F637" s="4"/>
      <c r="G637" s="1"/>
      <c r="M637" s="190"/>
    </row>
    <row r="638" spans="3:13" s="6" customFormat="1" x14ac:dyDescent="0.25">
      <c r="C638" s="1"/>
      <c r="D638" s="1"/>
      <c r="E638" s="2"/>
      <c r="F638" s="4"/>
      <c r="G638" s="1"/>
      <c r="M638" s="190"/>
    </row>
    <row r="639" spans="3:13" s="6" customFormat="1" x14ac:dyDescent="0.25">
      <c r="C639" s="1"/>
      <c r="D639" s="1"/>
      <c r="E639" s="2"/>
      <c r="F639" s="4"/>
      <c r="G639" s="1"/>
      <c r="M639" s="190"/>
    </row>
    <row r="640" spans="3:13" s="6" customFormat="1" x14ac:dyDescent="0.25">
      <c r="C640" s="1"/>
      <c r="D640" s="1"/>
      <c r="E640" s="2"/>
      <c r="F640" s="4"/>
      <c r="G640" s="1"/>
      <c r="M640" s="190"/>
    </row>
    <row r="641" spans="3:13" s="6" customFormat="1" x14ac:dyDescent="0.25">
      <c r="C641" s="1"/>
      <c r="D641" s="1"/>
      <c r="E641" s="2"/>
      <c r="F641" s="4"/>
      <c r="G641" s="1"/>
      <c r="M641" s="190"/>
    </row>
    <row r="642" spans="3:13" s="6" customFormat="1" x14ac:dyDescent="0.25">
      <c r="C642" s="1"/>
      <c r="D642" s="1"/>
      <c r="E642" s="2"/>
      <c r="F642" s="4"/>
      <c r="G642" s="1"/>
      <c r="M642" s="190"/>
    </row>
    <row r="643" spans="3:13" s="6" customFormat="1" x14ac:dyDescent="0.25">
      <c r="C643" s="1"/>
      <c r="D643" s="1"/>
      <c r="E643" s="2"/>
      <c r="F643" s="4"/>
      <c r="G643" s="1"/>
      <c r="M643" s="190"/>
    </row>
    <row r="644" spans="3:13" s="6" customFormat="1" x14ac:dyDescent="0.25">
      <c r="C644" s="1"/>
      <c r="D644" s="1"/>
      <c r="E644" s="2"/>
      <c r="F644" s="4"/>
      <c r="G644" s="1"/>
      <c r="M644" s="190"/>
    </row>
    <row r="645" spans="3:13" s="6" customFormat="1" x14ac:dyDescent="0.25">
      <c r="C645" s="1"/>
      <c r="D645" s="1"/>
      <c r="E645" s="2"/>
      <c r="F645" s="4"/>
      <c r="G645" s="1"/>
      <c r="M645" s="190"/>
    </row>
    <row r="646" spans="3:13" s="6" customFormat="1" x14ac:dyDescent="0.25">
      <c r="C646" s="1"/>
      <c r="D646" s="1"/>
      <c r="E646" s="2"/>
      <c r="F646" s="4"/>
      <c r="G646" s="1"/>
      <c r="M646" s="190"/>
    </row>
    <row r="647" spans="3:13" s="6" customFormat="1" x14ac:dyDescent="0.25">
      <c r="C647" s="1"/>
      <c r="D647" s="1"/>
      <c r="E647" s="2"/>
      <c r="F647" s="4"/>
      <c r="G647" s="1"/>
      <c r="M647" s="190"/>
    </row>
    <row r="648" spans="3:13" s="6" customFormat="1" x14ac:dyDescent="0.25">
      <c r="C648" s="1"/>
      <c r="D648" s="1"/>
      <c r="E648" s="2"/>
      <c r="F648" s="4"/>
      <c r="G648" s="1"/>
      <c r="M648" s="190"/>
    </row>
    <row r="649" spans="3:13" s="6" customFormat="1" x14ac:dyDescent="0.25">
      <c r="C649" s="1"/>
      <c r="D649" s="1"/>
      <c r="E649" s="2"/>
      <c r="F649" s="4"/>
      <c r="G649" s="1"/>
      <c r="M649" s="190"/>
    </row>
    <row r="650" spans="3:13" s="6" customFormat="1" x14ac:dyDescent="0.25">
      <c r="C650" s="1"/>
      <c r="D650" s="1"/>
      <c r="E650" s="2"/>
      <c r="F650" s="4"/>
      <c r="G650" s="1"/>
      <c r="M650" s="190"/>
    </row>
    <row r="651" spans="3:13" s="6" customFormat="1" x14ac:dyDescent="0.25">
      <c r="C651" s="1"/>
      <c r="D651" s="1"/>
      <c r="E651" s="2"/>
      <c r="F651" s="4"/>
      <c r="G651" s="1"/>
      <c r="M651" s="190"/>
    </row>
    <row r="652" spans="3:13" s="6" customFormat="1" x14ac:dyDescent="0.25">
      <c r="C652" s="1"/>
      <c r="D652" s="1"/>
      <c r="E652" s="2"/>
      <c r="F652" s="4"/>
      <c r="G652" s="1"/>
      <c r="M652" s="190"/>
    </row>
    <row r="653" spans="3:13" s="6" customFormat="1" x14ac:dyDescent="0.25">
      <c r="C653" s="1"/>
      <c r="D653" s="1"/>
      <c r="E653" s="2"/>
      <c r="F653" s="4"/>
      <c r="G653" s="1"/>
      <c r="M653" s="190"/>
    </row>
    <row r="654" spans="3:13" s="6" customFormat="1" x14ac:dyDescent="0.25">
      <c r="C654" s="1"/>
      <c r="D654" s="1"/>
      <c r="E654" s="2"/>
      <c r="F654" s="4"/>
      <c r="G654" s="1"/>
      <c r="M654" s="190"/>
    </row>
    <row r="655" spans="3:13" s="6" customFormat="1" x14ac:dyDescent="0.25">
      <c r="C655" s="1"/>
      <c r="D655" s="1"/>
      <c r="E655" s="2"/>
      <c r="F655" s="4"/>
      <c r="G655" s="1"/>
      <c r="M655" s="190"/>
    </row>
    <row r="656" spans="3:13" s="6" customFormat="1" x14ac:dyDescent="0.25">
      <c r="C656" s="1"/>
      <c r="D656" s="1"/>
      <c r="E656" s="2"/>
      <c r="F656" s="4"/>
      <c r="G656" s="1"/>
      <c r="M656" s="190"/>
    </row>
    <row r="657" spans="3:13" s="6" customFormat="1" x14ac:dyDescent="0.25">
      <c r="C657" s="1"/>
      <c r="D657" s="1"/>
      <c r="E657" s="2"/>
      <c r="F657" s="4"/>
      <c r="G657" s="1"/>
      <c r="M657" s="190"/>
    </row>
    <row r="658" spans="3:13" s="6" customFormat="1" x14ac:dyDescent="0.25">
      <c r="C658" s="1"/>
      <c r="D658" s="1"/>
      <c r="E658" s="2"/>
      <c r="F658" s="4"/>
      <c r="G658" s="1"/>
      <c r="M658" s="190"/>
    </row>
    <row r="659" spans="3:13" s="6" customFormat="1" x14ac:dyDescent="0.25">
      <c r="C659" s="1"/>
      <c r="D659" s="1"/>
      <c r="E659" s="2"/>
      <c r="F659" s="4"/>
      <c r="G659" s="1"/>
      <c r="M659" s="190"/>
    </row>
    <row r="660" spans="3:13" s="6" customFormat="1" x14ac:dyDescent="0.25">
      <c r="C660" s="1"/>
      <c r="D660" s="1"/>
      <c r="E660" s="2"/>
      <c r="F660" s="4"/>
      <c r="G660" s="1"/>
      <c r="M660" s="190"/>
    </row>
    <row r="661" spans="3:13" s="6" customFormat="1" x14ac:dyDescent="0.25">
      <c r="C661" s="1"/>
      <c r="D661" s="1"/>
      <c r="E661" s="2"/>
      <c r="F661" s="4"/>
      <c r="G661" s="1"/>
      <c r="M661" s="190"/>
    </row>
    <row r="662" spans="3:13" s="6" customFormat="1" x14ac:dyDescent="0.25">
      <c r="C662" s="1"/>
      <c r="D662" s="1"/>
      <c r="E662" s="2"/>
      <c r="F662" s="4"/>
      <c r="G662" s="1"/>
      <c r="M662" s="190"/>
    </row>
    <row r="663" spans="3:13" s="6" customFormat="1" x14ac:dyDescent="0.25">
      <c r="C663" s="1"/>
      <c r="D663" s="1"/>
      <c r="E663" s="2"/>
      <c r="F663" s="4"/>
      <c r="G663" s="1"/>
      <c r="M663" s="190"/>
    </row>
    <row r="664" spans="3:13" s="6" customFormat="1" x14ac:dyDescent="0.25">
      <c r="C664" s="1"/>
      <c r="D664" s="1"/>
      <c r="E664" s="2"/>
      <c r="F664" s="4"/>
      <c r="G664" s="1"/>
      <c r="M664" s="190"/>
    </row>
    <row r="665" spans="3:13" s="6" customFormat="1" x14ac:dyDescent="0.25">
      <c r="C665" s="1"/>
      <c r="D665" s="1"/>
      <c r="E665" s="2"/>
      <c r="F665" s="4"/>
      <c r="G665" s="1"/>
      <c r="M665" s="190"/>
    </row>
    <row r="666" spans="3:13" s="6" customFormat="1" x14ac:dyDescent="0.25">
      <c r="C666" s="1"/>
      <c r="D666" s="1"/>
      <c r="E666" s="2"/>
      <c r="F666" s="4"/>
      <c r="G666" s="1"/>
      <c r="M666" s="190"/>
    </row>
    <row r="667" spans="3:13" s="6" customFormat="1" x14ac:dyDescent="0.25">
      <c r="C667" s="1"/>
      <c r="D667" s="1"/>
      <c r="E667" s="2"/>
      <c r="F667" s="4"/>
      <c r="G667" s="1"/>
      <c r="M667" s="190"/>
    </row>
    <row r="668" spans="3:13" s="6" customFormat="1" x14ac:dyDescent="0.25">
      <c r="C668" s="1"/>
      <c r="D668" s="1"/>
      <c r="E668" s="2"/>
      <c r="F668" s="4"/>
      <c r="G668" s="1"/>
      <c r="M668" s="190"/>
    </row>
    <row r="669" spans="3:13" s="6" customFormat="1" x14ac:dyDescent="0.25">
      <c r="C669" s="1"/>
      <c r="D669" s="1"/>
      <c r="E669" s="2"/>
      <c r="F669" s="4"/>
      <c r="G669" s="1"/>
      <c r="M669" s="190"/>
    </row>
    <row r="670" spans="3:13" s="6" customFormat="1" x14ac:dyDescent="0.25">
      <c r="C670" s="1"/>
      <c r="D670" s="1"/>
      <c r="E670" s="2"/>
      <c r="F670" s="4"/>
      <c r="G670" s="1"/>
      <c r="M670" s="190"/>
    </row>
    <row r="671" spans="3:13" s="6" customFormat="1" x14ac:dyDescent="0.25">
      <c r="C671" s="1"/>
      <c r="D671" s="1"/>
      <c r="E671" s="2"/>
      <c r="F671" s="4"/>
      <c r="G671" s="1"/>
      <c r="M671" s="190"/>
    </row>
    <row r="672" spans="3:13" s="6" customFormat="1" x14ac:dyDescent="0.25">
      <c r="C672" s="1"/>
      <c r="D672" s="1"/>
      <c r="E672" s="2"/>
      <c r="F672" s="4"/>
      <c r="G672" s="1"/>
      <c r="M672" s="190"/>
    </row>
    <row r="673" spans="3:13" s="6" customFormat="1" x14ac:dyDescent="0.25">
      <c r="C673" s="1"/>
      <c r="D673" s="1"/>
      <c r="E673" s="2"/>
      <c r="F673" s="4"/>
      <c r="G673" s="1"/>
      <c r="M673" s="190"/>
    </row>
    <row r="674" spans="3:13" s="6" customFormat="1" x14ac:dyDescent="0.25">
      <c r="C674" s="1"/>
      <c r="D674" s="1"/>
      <c r="E674" s="2"/>
      <c r="F674" s="4"/>
      <c r="G674" s="1"/>
      <c r="M674" s="190"/>
    </row>
    <row r="675" spans="3:13" s="6" customFormat="1" x14ac:dyDescent="0.25">
      <c r="C675" s="1"/>
      <c r="D675" s="1"/>
      <c r="E675" s="2"/>
      <c r="F675" s="4"/>
      <c r="G675" s="1"/>
      <c r="M675" s="190"/>
    </row>
    <row r="676" spans="3:13" s="6" customFormat="1" x14ac:dyDescent="0.25">
      <c r="C676" s="1"/>
      <c r="D676" s="1"/>
      <c r="E676" s="2"/>
      <c r="F676" s="4"/>
      <c r="G676" s="1"/>
      <c r="M676" s="190"/>
    </row>
    <row r="677" spans="3:13" s="6" customFormat="1" x14ac:dyDescent="0.25">
      <c r="C677" s="1"/>
      <c r="D677" s="1"/>
      <c r="E677" s="2"/>
      <c r="F677" s="4"/>
      <c r="G677" s="1"/>
      <c r="M677" s="190"/>
    </row>
    <row r="678" spans="3:13" s="6" customFormat="1" x14ac:dyDescent="0.25">
      <c r="C678" s="1"/>
      <c r="D678" s="1"/>
      <c r="E678" s="2"/>
      <c r="F678" s="4"/>
      <c r="G678" s="1"/>
      <c r="M678" s="190"/>
    </row>
    <row r="679" spans="3:13" s="6" customFormat="1" x14ac:dyDescent="0.25">
      <c r="C679" s="1"/>
      <c r="D679" s="1"/>
      <c r="E679" s="2"/>
      <c r="F679" s="4"/>
      <c r="G679" s="1"/>
      <c r="M679" s="190"/>
    </row>
    <row r="680" spans="3:13" s="6" customFormat="1" x14ac:dyDescent="0.25">
      <c r="C680" s="1"/>
      <c r="D680" s="1"/>
      <c r="E680" s="2"/>
      <c r="F680" s="4"/>
      <c r="G680" s="1"/>
      <c r="M680" s="190"/>
    </row>
    <row r="681" spans="3:13" s="6" customFormat="1" x14ac:dyDescent="0.25">
      <c r="C681" s="1"/>
      <c r="D681" s="1"/>
      <c r="E681" s="2"/>
      <c r="F681" s="4"/>
      <c r="G681" s="1"/>
      <c r="M681" s="190"/>
    </row>
    <row r="682" spans="3:13" s="6" customFormat="1" x14ac:dyDescent="0.25">
      <c r="C682" s="1"/>
      <c r="D682" s="1"/>
      <c r="E682" s="2"/>
      <c r="F682" s="4"/>
      <c r="G682" s="1"/>
      <c r="M682" s="190"/>
    </row>
    <row r="683" spans="3:13" s="6" customFormat="1" x14ac:dyDescent="0.25">
      <c r="C683" s="1"/>
      <c r="D683" s="1"/>
      <c r="E683" s="2"/>
      <c r="F683" s="4"/>
      <c r="G683" s="1"/>
      <c r="M683" s="190"/>
    </row>
    <row r="684" spans="3:13" s="6" customFormat="1" x14ac:dyDescent="0.25">
      <c r="C684" s="1"/>
      <c r="D684" s="1"/>
      <c r="E684" s="2"/>
      <c r="F684" s="4"/>
      <c r="G684" s="1"/>
      <c r="M684" s="190"/>
    </row>
    <row r="685" spans="3:13" s="6" customFormat="1" x14ac:dyDescent="0.25">
      <c r="C685" s="1"/>
      <c r="D685" s="1"/>
      <c r="E685" s="2"/>
      <c r="F685" s="4"/>
      <c r="G685" s="1"/>
      <c r="M685" s="190"/>
    </row>
    <row r="686" spans="3:13" s="6" customFormat="1" x14ac:dyDescent="0.25">
      <c r="C686" s="1"/>
      <c r="D686" s="1"/>
      <c r="E686" s="2"/>
      <c r="F686" s="4"/>
      <c r="G686" s="1"/>
      <c r="M686" s="190"/>
    </row>
    <row r="687" spans="3:13" s="6" customFormat="1" x14ac:dyDescent="0.25">
      <c r="C687" s="1"/>
      <c r="D687" s="1"/>
      <c r="E687" s="2"/>
      <c r="F687" s="4"/>
      <c r="G687" s="1"/>
      <c r="M687" s="190"/>
    </row>
    <row r="688" spans="3:13" s="6" customFormat="1" x14ac:dyDescent="0.25">
      <c r="C688" s="1"/>
      <c r="D688" s="1"/>
      <c r="E688" s="2"/>
      <c r="F688" s="4"/>
      <c r="G688" s="1"/>
      <c r="M688" s="190"/>
    </row>
    <row r="689" spans="3:13" s="6" customFormat="1" x14ac:dyDescent="0.25">
      <c r="C689" s="1"/>
      <c r="D689" s="1"/>
      <c r="E689" s="2"/>
      <c r="F689" s="4"/>
      <c r="G689" s="1"/>
      <c r="M689" s="190"/>
    </row>
    <row r="690" spans="3:13" s="6" customFormat="1" x14ac:dyDescent="0.25">
      <c r="C690" s="1"/>
      <c r="D690" s="1"/>
      <c r="E690" s="2"/>
      <c r="F690" s="4"/>
      <c r="G690" s="1"/>
      <c r="M690" s="190"/>
    </row>
    <row r="691" spans="3:13" s="6" customFormat="1" x14ac:dyDescent="0.25">
      <c r="C691" s="1"/>
      <c r="D691" s="1"/>
      <c r="E691" s="2"/>
      <c r="F691" s="4"/>
      <c r="G691" s="1"/>
      <c r="M691" s="190"/>
    </row>
    <row r="692" spans="3:13" s="6" customFormat="1" x14ac:dyDescent="0.25">
      <c r="C692" s="1"/>
      <c r="D692" s="1"/>
      <c r="E692" s="2"/>
      <c r="F692" s="4"/>
      <c r="G692" s="1"/>
      <c r="M692" s="190"/>
    </row>
    <row r="693" spans="3:13" s="6" customFormat="1" x14ac:dyDescent="0.25">
      <c r="C693" s="1"/>
      <c r="D693" s="1"/>
      <c r="E693" s="2"/>
      <c r="F693" s="4"/>
      <c r="G693" s="1"/>
      <c r="M693" s="190"/>
    </row>
    <row r="694" spans="3:13" s="6" customFormat="1" x14ac:dyDescent="0.25">
      <c r="C694" s="1"/>
      <c r="D694" s="1"/>
      <c r="E694" s="2"/>
      <c r="F694" s="4"/>
      <c r="G694" s="1"/>
      <c r="M694" s="190"/>
    </row>
    <row r="695" spans="3:13" s="6" customFormat="1" x14ac:dyDescent="0.25">
      <c r="C695" s="1"/>
      <c r="D695" s="1"/>
      <c r="E695" s="2"/>
      <c r="F695" s="4"/>
      <c r="G695" s="1"/>
      <c r="M695" s="190"/>
    </row>
    <row r="696" spans="3:13" s="6" customFormat="1" x14ac:dyDescent="0.25">
      <c r="C696" s="1"/>
      <c r="D696" s="1"/>
      <c r="E696" s="2"/>
      <c r="F696" s="4"/>
      <c r="G696" s="1"/>
      <c r="M696" s="190"/>
    </row>
    <row r="697" spans="3:13" s="6" customFormat="1" x14ac:dyDescent="0.25">
      <c r="C697" s="1"/>
      <c r="D697" s="1"/>
      <c r="E697" s="2"/>
      <c r="F697" s="4"/>
      <c r="G697" s="1"/>
      <c r="M697" s="190"/>
    </row>
    <row r="698" spans="3:13" s="6" customFormat="1" x14ac:dyDescent="0.25">
      <c r="C698" s="1"/>
      <c r="D698" s="1"/>
      <c r="E698" s="2"/>
      <c r="F698" s="4"/>
      <c r="G698" s="1"/>
      <c r="M698" s="190"/>
    </row>
    <row r="699" spans="3:13" s="6" customFormat="1" x14ac:dyDescent="0.25">
      <c r="C699" s="1"/>
      <c r="D699" s="1"/>
      <c r="E699" s="2"/>
      <c r="F699" s="4"/>
      <c r="G699" s="1"/>
      <c r="M699" s="190"/>
    </row>
    <row r="700" spans="3:13" s="6" customFormat="1" x14ac:dyDescent="0.25">
      <c r="C700" s="1"/>
      <c r="D700" s="1"/>
      <c r="E700" s="2"/>
      <c r="F700" s="4"/>
      <c r="G700" s="1"/>
      <c r="M700" s="190"/>
    </row>
    <row r="701" spans="3:13" s="6" customFormat="1" x14ac:dyDescent="0.25">
      <c r="C701" s="1"/>
      <c r="D701" s="1"/>
      <c r="E701" s="2"/>
      <c r="F701" s="4"/>
      <c r="G701" s="1"/>
      <c r="M701" s="190"/>
    </row>
    <row r="702" spans="3:13" s="6" customFormat="1" x14ac:dyDescent="0.25">
      <c r="C702" s="1"/>
      <c r="D702" s="1"/>
      <c r="E702" s="2"/>
      <c r="F702" s="4"/>
      <c r="G702" s="1"/>
      <c r="M702" s="190"/>
    </row>
    <row r="703" spans="3:13" s="6" customFormat="1" x14ac:dyDescent="0.25">
      <c r="C703" s="1"/>
      <c r="D703" s="1"/>
      <c r="E703" s="2"/>
      <c r="F703" s="4"/>
      <c r="G703" s="1"/>
      <c r="M703" s="190"/>
    </row>
    <row r="704" spans="3:13" s="6" customFormat="1" x14ac:dyDescent="0.25">
      <c r="C704" s="1"/>
      <c r="D704" s="1"/>
      <c r="E704" s="2"/>
      <c r="F704" s="4"/>
      <c r="G704" s="1"/>
      <c r="M704" s="190"/>
    </row>
    <row r="705" spans="3:13" s="6" customFormat="1" x14ac:dyDescent="0.25">
      <c r="C705" s="1"/>
      <c r="D705" s="1"/>
      <c r="E705" s="2"/>
      <c r="F705" s="4"/>
      <c r="G705" s="1"/>
      <c r="M705" s="190"/>
    </row>
    <row r="706" spans="3:13" s="6" customFormat="1" x14ac:dyDescent="0.25">
      <c r="C706" s="1"/>
      <c r="D706" s="1"/>
      <c r="E706" s="2"/>
      <c r="F706" s="4"/>
      <c r="G706" s="1"/>
      <c r="M706" s="190"/>
    </row>
    <row r="707" spans="3:13" s="6" customFormat="1" x14ac:dyDescent="0.25">
      <c r="C707" s="1"/>
      <c r="D707" s="1"/>
      <c r="E707" s="2"/>
      <c r="F707" s="4"/>
      <c r="G707" s="1"/>
      <c r="M707" s="190"/>
    </row>
    <row r="708" spans="3:13" s="6" customFormat="1" x14ac:dyDescent="0.25">
      <c r="C708" s="1"/>
      <c r="D708" s="1"/>
      <c r="E708" s="2"/>
      <c r="F708" s="4"/>
      <c r="G708" s="1"/>
      <c r="M708" s="190"/>
    </row>
    <row r="709" spans="3:13" s="6" customFormat="1" x14ac:dyDescent="0.25">
      <c r="C709" s="1"/>
      <c r="D709" s="1"/>
      <c r="E709" s="2"/>
      <c r="F709" s="4"/>
      <c r="G709" s="1"/>
      <c r="M709" s="190"/>
    </row>
    <row r="710" spans="3:13" s="6" customFormat="1" x14ac:dyDescent="0.25">
      <c r="C710" s="1"/>
      <c r="D710" s="1"/>
      <c r="E710" s="2"/>
      <c r="F710" s="4"/>
      <c r="G710" s="1"/>
      <c r="M710" s="190"/>
    </row>
    <row r="711" spans="3:13" s="6" customFormat="1" x14ac:dyDescent="0.25">
      <c r="C711" s="1"/>
      <c r="D711" s="1"/>
      <c r="E711" s="2"/>
      <c r="F711" s="4"/>
      <c r="G711" s="1"/>
      <c r="M711" s="190"/>
    </row>
    <row r="712" spans="3:13" s="6" customFormat="1" x14ac:dyDescent="0.25">
      <c r="C712" s="1"/>
      <c r="D712" s="1"/>
      <c r="E712" s="2"/>
      <c r="F712" s="4"/>
      <c r="G712" s="1"/>
      <c r="M712" s="190"/>
    </row>
    <row r="713" spans="3:13" s="6" customFormat="1" x14ac:dyDescent="0.25">
      <c r="C713" s="1"/>
      <c r="D713" s="1"/>
      <c r="E713" s="2"/>
      <c r="F713" s="4"/>
      <c r="G713" s="1"/>
      <c r="M713" s="190"/>
    </row>
    <row r="714" spans="3:13" s="6" customFormat="1" x14ac:dyDescent="0.25">
      <c r="C714" s="1"/>
      <c r="D714" s="1"/>
      <c r="E714" s="2"/>
      <c r="F714" s="4"/>
      <c r="G714" s="1"/>
      <c r="M714" s="190"/>
    </row>
    <row r="715" spans="3:13" s="6" customFormat="1" x14ac:dyDescent="0.25">
      <c r="C715" s="1"/>
      <c r="D715" s="1"/>
      <c r="E715" s="2"/>
      <c r="F715" s="4"/>
      <c r="G715" s="1"/>
      <c r="M715" s="190"/>
    </row>
    <row r="716" spans="3:13" s="6" customFormat="1" x14ac:dyDescent="0.25">
      <c r="C716" s="1"/>
      <c r="D716" s="1"/>
      <c r="E716" s="2"/>
      <c r="F716" s="4"/>
      <c r="G716" s="1"/>
      <c r="M716" s="190"/>
    </row>
    <row r="717" spans="3:13" s="6" customFormat="1" x14ac:dyDescent="0.25">
      <c r="C717" s="1"/>
      <c r="D717" s="1"/>
      <c r="E717" s="2"/>
      <c r="F717" s="4"/>
      <c r="G717" s="1"/>
      <c r="M717" s="190"/>
    </row>
    <row r="718" spans="3:13" s="6" customFormat="1" x14ac:dyDescent="0.25">
      <c r="C718" s="1"/>
      <c r="D718" s="1"/>
      <c r="E718" s="2"/>
      <c r="F718" s="4"/>
      <c r="G718" s="1"/>
      <c r="M718" s="190"/>
    </row>
    <row r="719" spans="3:13" s="6" customFormat="1" x14ac:dyDescent="0.25">
      <c r="C719" s="1"/>
      <c r="D719" s="1"/>
      <c r="E719" s="2"/>
      <c r="F719" s="4"/>
      <c r="G719" s="1"/>
      <c r="M719" s="190"/>
    </row>
    <row r="720" spans="3:13" s="6" customFormat="1" x14ac:dyDescent="0.25">
      <c r="C720" s="1"/>
      <c r="D720" s="1"/>
      <c r="E720" s="2"/>
      <c r="F720" s="4"/>
      <c r="G720" s="1"/>
      <c r="M720" s="190"/>
    </row>
    <row r="721" spans="3:13" s="6" customFormat="1" x14ac:dyDescent="0.25">
      <c r="C721" s="1"/>
      <c r="D721" s="1"/>
      <c r="E721" s="2"/>
      <c r="F721" s="4"/>
      <c r="G721" s="1"/>
      <c r="M721" s="190"/>
    </row>
    <row r="722" spans="3:13" s="6" customFormat="1" x14ac:dyDescent="0.25">
      <c r="C722" s="1"/>
      <c r="D722" s="1"/>
      <c r="E722" s="2"/>
      <c r="F722" s="4"/>
      <c r="G722" s="1"/>
      <c r="M722" s="190"/>
    </row>
    <row r="723" spans="3:13" s="6" customFormat="1" x14ac:dyDescent="0.25">
      <c r="C723" s="1"/>
      <c r="D723" s="1"/>
      <c r="E723" s="2"/>
      <c r="F723" s="4"/>
      <c r="G723" s="1"/>
      <c r="M723" s="190"/>
    </row>
    <row r="724" spans="3:13" s="6" customFormat="1" x14ac:dyDescent="0.25">
      <c r="C724" s="1"/>
      <c r="D724" s="1"/>
      <c r="E724" s="2"/>
      <c r="F724" s="4"/>
      <c r="G724" s="1"/>
      <c r="M724" s="190"/>
    </row>
    <row r="725" spans="3:13" s="6" customFormat="1" x14ac:dyDescent="0.25">
      <c r="C725" s="1"/>
      <c r="D725" s="1"/>
      <c r="E725" s="2"/>
      <c r="F725" s="4"/>
      <c r="G725" s="1"/>
      <c r="M725" s="190"/>
    </row>
    <row r="726" spans="3:13" s="6" customFormat="1" x14ac:dyDescent="0.25">
      <c r="C726" s="1"/>
      <c r="D726" s="1"/>
      <c r="E726" s="2"/>
      <c r="F726" s="4"/>
      <c r="G726" s="1"/>
      <c r="M726" s="190"/>
    </row>
    <row r="727" spans="3:13" s="6" customFormat="1" x14ac:dyDescent="0.25">
      <c r="C727" s="1"/>
      <c r="D727" s="1"/>
      <c r="E727" s="2"/>
      <c r="F727" s="4"/>
      <c r="G727" s="1"/>
      <c r="M727" s="190"/>
    </row>
    <row r="728" spans="3:13" s="6" customFormat="1" x14ac:dyDescent="0.25">
      <c r="C728" s="1"/>
      <c r="D728" s="1"/>
      <c r="E728" s="2"/>
      <c r="F728" s="4"/>
      <c r="G728" s="1"/>
      <c r="M728" s="190"/>
    </row>
    <row r="729" spans="3:13" s="6" customFormat="1" x14ac:dyDescent="0.25">
      <c r="C729" s="1"/>
      <c r="D729" s="1"/>
      <c r="E729" s="2"/>
      <c r="F729" s="4"/>
      <c r="G729" s="1"/>
      <c r="M729" s="190"/>
    </row>
    <row r="730" spans="3:13" s="6" customFormat="1" x14ac:dyDescent="0.25">
      <c r="C730" s="1"/>
      <c r="D730" s="1"/>
      <c r="E730" s="2"/>
      <c r="F730" s="4"/>
      <c r="G730" s="1"/>
      <c r="M730" s="190"/>
    </row>
    <row r="731" spans="3:13" s="6" customFormat="1" x14ac:dyDescent="0.25">
      <c r="C731" s="1"/>
      <c r="D731" s="1"/>
      <c r="E731" s="2"/>
      <c r="F731" s="4"/>
      <c r="G731" s="1"/>
      <c r="M731" s="190"/>
    </row>
    <row r="732" spans="3:13" s="6" customFormat="1" x14ac:dyDescent="0.25">
      <c r="C732" s="1"/>
      <c r="D732" s="1"/>
      <c r="E732" s="2"/>
      <c r="F732" s="4"/>
      <c r="G732" s="1"/>
      <c r="M732" s="190"/>
    </row>
    <row r="733" spans="3:13" s="6" customFormat="1" x14ac:dyDescent="0.25">
      <c r="C733" s="1"/>
      <c r="D733" s="1"/>
      <c r="E733" s="2"/>
      <c r="F733" s="4"/>
      <c r="G733" s="1"/>
      <c r="M733" s="190"/>
    </row>
    <row r="734" spans="3:13" s="6" customFormat="1" x14ac:dyDescent="0.25">
      <c r="C734" s="1"/>
      <c r="D734" s="1"/>
      <c r="E734" s="2"/>
      <c r="F734" s="4"/>
      <c r="G734" s="1"/>
      <c r="M734" s="190"/>
    </row>
    <row r="735" spans="3:13" s="6" customFormat="1" x14ac:dyDescent="0.25">
      <c r="C735" s="1"/>
      <c r="D735" s="1"/>
      <c r="E735" s="2"/>
      <c r="F735" s="4"/>
      <c r="G735" s="1"/>
      <c r="M735" s="190"/>
    </row>
    <row r="736" spans="3:13" s="6" customFormat="1" x14ac:dyDescent="0.25">
      <c r="C736" s="1"/>
      <c r="D736" s="1"/>
      <c r="E736" s="2"/>
      <c r="F736" s="4"/>
      <c r="G736" s="1"/>
      <c r="M736" s="190"/>
    </row>
    <row r="737" spans="3:13" s="6" customFormat="1" x14ac:dyDescent="0.25">
      <c r="C737" s="1"/>
      <c r="D737" s="1"/>
      <c r="E737" s="2"/>
      <c r="F737" s="4"/>
      <c r="G737" s="1"/>
      <c r="M737" s="190"/>
    </row>
    <row r="738" spans="3:13" s="6" customFormat="1" x14ac:dyDescent="0.25">
      <c r="C738" s="1"/>
      <c r="D738" s="1"/>
      <c r="E738" s="2"/>
      <c r="F738" s="4"/>
      <c r="G738" s="1"/>
      <c r="M738" s="190"/>
    </row>
    <row r="739" spans="3:13" s="6" customFormat="1" x14ac:dyDescent="0.25">
      <c r="C739" s="1"/>
      <c r="D739" s="1"/>
      <c r="E739" s="2"/>
      <c r="F739" s="4"/>
      <c r="G739" s="1"/>
      <c r="M739" s="190"/>
    </row>
    <row r="740" spans="3:13" s="6" customFormat="1" x14ac:dyDescent="0.25">
      <c r="C740" s="1"/>
      <c r="D740" s="1"/>
      <c r="E740" s="2"/>
      <c r="F740" s="4"/>
      <c r="G740" s="1"/>
      <c r="M740" s="190"/>
    </row>
    <row r="741" spans="3:13" s="6" customFormat="1" x14ac:dyDescent="0.25">
      <c r="C741" s="1"/>
      <c r="D741" s="1"/>
      <c r="E741" s="2"/>
      <c r="F741" s="4"/>
      <c r="G741" s="1"/>
      <c r="M741" s="190"/>
    </row>
    <row r="742" spans="3:13" s="6" customFormat="1" x14ac:dyDescent="0.25">
      <c r="C742" s="1"/>
      <c r="D742" s="1"/>
      <c r="E742" s="2"/>
      <c r="F742" s="4"/>
      <c r="G742" s="1"/>
      <c r="M742" s="190"/>
    </row>
    <row r="743" spans="3:13" s="6" customFormat="1" x14ac:dyDescent="0.25">
      <c r="C743" s="1"/>
      <c r="D743" s="1"/>
      <c r="E743" s="2"/>
      <c r="F743" s="4"/>
      <c r="G743" s="1"/>
      <c r="M743" s="190"/>
    </row>
    <row r="744" spans="3:13" s="6" customFormat="1" x14ac:dyDescent="0.25">
      <c r="C744" s="1"/>
      <c r="D744" s="1"/>
      <c r="E744" s="2"/>
      <c r="F744" s="4"/>
      <c r="G744" s="1"/>
      <c r="M744" s="190"/>
    </row>
    <row r="745" spans="3:13" s="6" customFormat="1" x14ac:dyDescent="0.25">
      <c r="C745" s="1"/>
      <c r="D745" s="1"/>
      <c r="E745" s="2"/>
      <c r="F745" s="4"/>
      <c r="G745" s="1"/>
      <c r="M745" s="190"/>
    </row>
    <row r="746" spans="3:13" s="6" customFormat="1" x14ac:dyDescent="0.25">
      <c r="C746" s="1"/>
      <c r="D746" s="1"/>
      <c r="E746" s="2"/>
      <c r="F746" s="4"/>
      <c r="G746" s="1"/>
      <c r="M746" s="190"/>
    </row>
    <row r="747" spans="3:13" s="6" customFormat="1" x14ac:dyDescent="0.25">
      <c r="C747" s="1"/>
      <c r="D747" s="1"/>
      <c r="E747" s="2"/>
      <c r="F747" s="4"/>
      <c r="G747" s="1"/>
      <c r="M747" s="190"/>
    </row>
    <row r="748" spans="3:13" s="6" customFormat="1" x14ac:dyDescent="0.25">
      <c r="C748" s="1"/>
      <c r="D748" s="1"/>
      <c r="E748" s="2"/>
      <c r="F748" s="4"/>
      <c r="G748" s="1"/>
      <c r="M748" s="190"/>
    </row>
    <row r="749" spans="3:13" s="6" customFormat="1" x14ac:dyDescent="0.25">
      <c r="C749" s="1"/>
      <c r="D749" s="1"/>
      <c r="E749" s="2"/>
      <c r="F749" s="4"/>
      <c r="G749" s="1"/>
      <c r="M749" s="190"/>
    </row>
    <row r="750" spans="3:13" s="6" customFormat="1" x14ac:dyDescent="0.25">
      <c r="C750" s="1"/>
      <c r="D750" s="1"/>
      <c r="E750" s="2"/>
      <c r="F750" s="4"/>
      <c r="G750" s="1"/>
      <c r="M750" s="190"/>
    </row>
    <row r="751" spans="3:13" s="6" customFormat="1" x14ac:dyDescent="0.25">
      <c r="C751" s="1"/>
      <c r="D751" s="1"/>
      <c r="E751" s="2"/>
      <c r="F751" s="4"/>
      <c r="G751" s="1"/>
      <c r="M751" s="190"/>
    </row>
    <row r="752" spans="3:13" s="6" customFormat="1" x14ac:dyDescent="0.25">
      <c r="C752" s="1"/>
      <c r="D752" s="1"/>
      <c r="E752" s="2"/>
      <c r="F752" s="4"/>
      <c r="G752" s="1"/>
      <c r="M752" s="190"/>
    </row>
    <row r="753" spans="3:13" s="6" customFormat="1" x14ac:dyDescent="0.25">
      <c r="C753" s="1"/>
      <c r="D753" s="1"/>
      <c r="E753" s="2"/>
      <c r="F753" s="4"/>
      <c r="G753" s="1"/>
      <c r="M753" s="190"/>
    </row>
    <row r="754" spans="3:13" s="6" customFormat="1" x14ac:dyDescent="0.25">
      <c r="C754" s="1"/>
      <c r="D754" s="1"/>
      <c r="E754" s="2"/>
      <c r="F754" s="4"/>
      <c r="G754" s="1"/>
      <c r="M754" s="190"/>
    </row>
    <row r="755" spans="3:13" s="6" customFormat="1" x14ac:dyDescent="0.25">
      <c r="C755" s="1"/>
      <c r="D755" s="1"/>
      <c r="E755" s="2"/>
      <c r="F755" s="4"/>
      <c r="G755" s="1"/>
      <c r="M755" s="190"/>
    </row>
    <row r="756" spans="3:13" s="6" customFormat="1" x14ac:dyDescent="0.25">
      <c r="C756" s="1"/>
      <c r="D756" s="1"/>
      <c r="E756" s="2"/>
      <c r="F756" s="4"/>
      <c r="G756" s="1"/>
      <c r="M756" s="190"/>
    </row>
    <row r="757" spans="3:13" s="6" customFormat="1" x14ac:dyDescent="0.25">
      <c r="C757" s="1"/>
      <c r="D757" s="1"/>
      <c r="E757" s="2"/>
      <c r="F757" s="4"/>
      <c r="G757" s="1"/>
      <c r="M757" s="190"/>
    </row>
    <row r="758" spans="3:13" s="6" customFormat="1" x14ac:dyDescent="0.25">
      <c r="C758" s="1"/>
      <c r="D758" s="1"/>
      <c r="E758" s="2"/>
      <c r="F758" s="4"/>
      <c r="G758" s="1"/>
      <c r="M758" s="190"/>
    </row>
    <row r="759" spans="3:13" s="6" customFormat="1" x14ac:dyDescent="0.25">
      <c r="C759" s="1"/>
      <c r="D759" s="1"/>
      <c r="E759" s="2"/>
      <c r="F759" s="4"/>
      <c r="G759" s="1"/>
      <c r="M759" s="190"/>
    </row>
    <row r="760" spans="3:13" s="6" customFormat="1" x14ac:dyDescent="0.25">
      <c r="C760" s="1"/>
      <c r="D760" s="1"/>
      <c r="E760" s="2"/>
      <c r="F760" s="4"/>
      <c r="G760" s="1"/>
      <c r="M760" s="190"/>
    </row>
    <row r="761" spans="3:13" s="6" customFormat="1" x14ac:dyDescent="0.25">
      <c r="C761" s="1"/>
      <c r="D761" s="1"/>
      <c r="E761" s="2"/>
      <c r="F761" s="4"/>
      <c r="G761" s="1"/>
      <c r="M761" s="190"/>
    </row>
    <row r="762" spans="3:13" s="6" customFormat="1" x14ac:dyDescent="0.25">
      <c r="C762" s="1"/>
      <c r="D762" s="1"/>
      <c r="E762" s="2"/>
      <c r="F762" s="4"/>
      <c r="G762" s="1"/>
      <c r="M762" s="190"/>
    </row>
    <row r="763" spans="3:13" s="6" customFormat="1" x14ac:dyDescent="0.25">
      <c r="C763" s="1"/>
      <c r="D763" s="1"/>
      <c r="E763" s="2"/>
      <c r="F763" s="4"/>
      <c r="G763" s="1"/>
      <c r="M763" s="190"/>
    </row>
    <row r="764" spans="3:13" s="6" customFormat="1" x14ac:dyDescent="0.25">
      <c r="C764" s="1"/>
      <c r="D764" s="1"/>
      <c r="E764" s="2"/>
      <c r="F764" s="4"/>
      <c r="G764" s="1"/>
      <c r="M764" s="190"/>
    </row>
    <row r="765" spans="3:13" s="6" customFormat="1" x14ac:dyDescent="0.25">
      <c r="C765" s="1"/>
      <c r="D765" s="1"/>
      <c r="E765" s="2"/>
      <c r="F765" s="4"/>
      <c r="G765" s="1"/>
      <c r="M765" s="190"/>
    </row>
    <row r="766" spans="3:13" s="6" customFormat="1" x14ac:dyDescent="0.25">
      <c r="C766" s="1"/>
      <c r="D766" s="1"/>
      <c r="E766" s="2"/>
      <c r="F766" s="4"/>
      <c r="G766" s="1"/>
      <c r="M766" s="190"/>
    </row>
    <row r="767" spans="3:13" s="6" customFormat="1" x14ac:dyDescent="0.25">
      <c r="C767" s="1"/>
      <c r="D767" s="1"/>
      <c r="E767" s="2"/>
      <c r="F767" s="4"/>
      <c r="G767" s="1"/>
      <c r="M767" s="190"/>
    </row>
    <row r="768" spans="3:13" s="6" customFormat="1" x14ac:dyDescent="0.25">
      <c r="C768" s="1"/>
      <c r="D768" s="1"/>
      <c r="E768" s="2"/>
      <c r="F768" s="4"/>
      <c r="G768" s="1"/>
      <c r="M768" s="190"/>
    </row>
    <row r="769" spans="3:13" s="6" customFormat="1" x14ac:dyDescent="0.25">
      <c r="C769" s="1"/>
      <c r="D769" s="1"/>
      <c r="E769" s="2"/>
      <c r="F769" s="4"/>
      <c r="G769" s="1"/>
      <c r="M769" s="190"/>
    </row>
    <row r="770" spans="3:13" s="6" customFormat="1" x14ac:dyDescent="0.25">
      <c r="C770" s="1"/>
      <c r="D770" s="1"/>
      <c r="E770" s="2"/>
      <c r="F770" s="4"/>
      <c r="G770" s="1"/>
      <c r="M770" s="190"/>
    </row>
    <row r="771" spans="3:13" s="6" customFormat="1" x14ac:dyDescent="0.25">
      <c r="C771" s="1"/>
      <c r="D771" s="1"/>
      <c r="E771" s="2"/>
      <c r="F771" s="4"/>
      <c r="G771" s="1"/>
      <c r="M771" s="190"/>
    </row>
    <row r="772" spans="3:13" s="6" customFormat="1" x14ac:dyDescent="0.25">
      <c r="C772" s="1"/>
      <c r="D772" s="1"/>
      <c r="E772" s="2"/>
      <c r="F772" s="4"/>
      <c r="G772" s="1"/>
      <c r="M772" s="190"/>
    </row>
    <row r="773" spans="3:13" s="6" customFormat="1" x14ac:dyDescent="0.25">
      <c r="C773" s="1"/>
      <c r="D773" s="1"/>
      <c r="E773" s="2"/>
      <c r="F773" s="4"/>
      <c r="G773" s="1"/>
      <c r="M773" s="190"/>
    </row>
    <row r="774" spans="3:13" s="6" customFormat="1" x14ac:dyDescent="0.25">
      <c r="C774" s="1"/>
      <c r="D774" s="1"/>
      <c r="E774" s="2"/>
      <c r="F774" s="4"/>
      <c r="G774" s="1"/>
      <c r="M774" s="190"/>
    </row>
    <row r="775" spans="3:13" s="6" customFormat="1" x14ac:dyDescent="0.25">
      <c r="C775" s="1"/>
      <c r="D775" s="1"/>
      <c r="E775" s="2"/>
      <c r="F775" s="4"/>
      <c r="G775" s="1"/>
      <c r="M775" s="190"/>
    </row>
    <row r="776" spans="3:13" s="6" customFormat="1" x14ac:dyDescent="0.25">
      <c r="C776" s="1"/>
      <c r="D776" s="1"/>
      <c r="E776" s="2"/>
      <c r="F776" s="4"/>
      <c r="G776" s="1"/>
      <c r="M776" s="190"/>
    </row>
    <row r="777" spans="3:13" s="6" customFormat="1" x14ac:dyDescent="0.25">
      <c r="C777" s="1"/>
      <c r="D777" s="1"/>
      <c r="E777" s="2"/>
      <c r="F777" s="4"/>
      <c r="G777" s="1"/>
      <c r="M777" s="190"/>
    </row>
    <row r="778" spans="3:13" s="6" customFormat="1" x14ac:dyDescent="0.25">
      <c r="C778" s="1"/>
      <c r="D778" s="1"/>
      <c r="E778" s="2"/>
      <c r="F778" s="4"/>
      <c r="G778" s="1"/>
      <c r="M778" s="190"/>
    </row>
    <row r="779" spans="3:13" s="6" customFormat="1" x14ac:dyDescent="0.25">
      <c r="C779" s="1"/>
      <c r="D779" s="1"/>
      <c r="E779" s="2"/>
      <c r="F779" s="4"/>
      <c r="G779" s="1"/>
      <c r="M779" s="190"/>
    </row>
    <row r="780" spans="3:13" s="6" customFormat="1" x14ac:dyDescent="0.25">
      <c r="C780" s="1"/>
      <c r="D780" s="1"/>
      <c r="E780" s="2"/>
      <c r="F780" s="4"/>
      <c r="G780" s="1"/>
      <c r="M780" s="190"/>
    </row>
    <row r="781" spans="3:13" s="6" customFormat="1" x14ac:dyDescent="0.25">
      <c r="C781" s="1"/>
      <c r="D781" s="1"/>
      <c r="E781" s="2"/>
      <c r="F781" s="4"/>
      <c r="G781" s="1"/>
      <c r="M781" s="190"/>
    </row>
    <row r="782" spans="3:13" s="6" customFormat="1" x14ac:dyDescent="0.25">
      <c r="C782" s="1"/>
      <c r="D782" s="1"/>
      <c r="E782" s="2"/>
      <c r="F782" s="4"/>
      <c r="G782" s="1"/>
      <c r="M782" s="190"/>
    </row>
    <row r="783" spans="3:13" s="6" customFormat="1" x14ac:dyDescent="0.25">
      <c r="C783" s="1"/>
      <c r="D783" s="1"/>
      <c r="E783" s="2"/>
      <c r="F783" s="4"/>
      <c r="G783" s="1"/>
      <c r="M783" s="190"/>
    </row>
    <row r="784" spans="3:13" s="6" customFormat="1" x14ac:dyDescent="0.25">
      <c r="C784" s="1"/>
      <c r="D784" s="1"/>
      <c r="E784" s="2"/>
      <c r="F784" s="4"/>
      <c r="G784" s="1"/>
      <c r="M784" s="190"/>
    </row>
    <row r="785" spans="3:13" s="6" customFormat="1" x14ac:dyDescent="0.25">
      <c r="C785" s="1"/>
      <c r="D785" s="1"/>
      <c r="E785" s="2"/>
      <c r="F785" s="4"/>
      <c r="G785" s="1"/>
      <c r="M785" s="190"/>
    </row>
    <row r="786" spans="3:13" s="6" customFormat="1" x14ac:dyDescent="0.25">
      <c r="C786" s="1"/>
      <c r="D786" s="1"/>
      <c r="E786" s="2"/>
      <c r="F786" s="4"/>
      <c r="G786" s="1"/>
      <c r="M786" s="190"/>
    </row>
    <row r="787" spans="3:13" s="6" customFormat="1" x14ac:dyDescent="0.25">
      <c r="C787" s="1"/>
      <c r="D787" s="1"/>
      <c r="E787" s="2"/>
      <c r="F787" s="4"/>
      <c r="G787" s="1"/>
      <c r="M787" s="190"/>
    </row>
    <row r="788" spans="3:13" s="6" customFormat="1" x14ac:dyDescent="0.25">
      <c r="C788" s="1"/>
      <c r="D788" s="1"/>
      <c r="E788" s="2"/>
      <c r="F788" s="4"/>
      <c r="G788" s="1"/>
      <c r="M788" s="190"/>
    </row>
    <row r="789" spans="3:13" s="6" customFormat="1" x14ac:dyDescent="0.25">
      <c r="C789" s="1"/>
      <c r="D789" s="1"/>
      <c r="E789" s="2"/>
      <c r="F789" s="4"/>
      <c r="G789" s="1"/>
      <c r="M789" s="190"/>
    </row>
    <row r="790" spans="3:13" s="6" customFormat="1" x14ac:dyDescent="0.25">
      <c r="C790" s="1"/>
      <c r="D790" s="1"/>
      <c r="E790" s="2"/>
      <c r="F790" s="4"/>
      <c r="G790" s="1"/>
      <c r="M790" s="190"/>
    </row>
    <row r="791" spans="3:13" s="6" customFormat="1" x14ac:dyDescent="0.25">
      <c r="C791" s="1"/>
      <c r="D791" s="1"/>
      <c r="E791" s="2"/>
      <c r="F791" s="4"/>
      <c r="G791" s="1"/>
      <c r="M791" s="190"/>
    </row>
    <row r="792" spans="3:13" s="6" customFormat="1" x14ac:dyDescent="0.25">
      <c r="C792" s="1"/>
      <c r="D792" s="1"/>
      <c r="E792" s="2"/>
      <c r="F792" s="4"/>
      <c r="G792" s="1"/>
      <c r="M792" s="190"/>
    </row>
    <row r="793" spans="3:13" s="6" customFormat="1" x14ac:dyDescent="0.25">
      <c r="C793" s="1"/>
      <c r="D793" s="1"/>
      <c r="E793" s="2"/>
      <c r="F793" s="4"/>
      <c r="G793" s="1"/>
      <c r="M793" s="190"/>
    </row>
    <row r="794" spans="3:13" s="6" customFormat="1" x14ac:dyDescent="0.25">
      <c r="C794" s="1"/>
      <c r="D794" s="1"/>
      <c r="E794" s="2"/>
      <c r="F794" s="4"/>
      <c r="G794" s="1"/>
      <c r="M794" s="190"/>
    </row>
    <row r="795" spans="3:13" s="6" customFormat="1" x14ac:dyDescent="0.25">
      <c r="C795" s="1"/>
      <c r="D795" s="1"/>
      <c r="E795" s="2"/>
      <c r="F795" s="4"/>
      <c r="G795" s="1"/>
      <c r="M795" s="190"/>
    </row>
    <row r="796" spans="3:13" s="6" customFormat="1" x14ac:dyDescent="0.25">
      <c r="C796" s="1"/>
      <c r="D796" s="1"/>
      <c r="E796" s="2"/>
      <c r="F796" s="4"/>
      <c r="G796" s="1"/>
      <c r="M796" s="190"/>
    </row>
    <row r="797" spans="3:13" s="6" customFormat="1" x14ac:dyDescent="0.25">
      <c r="C797" s="1"/>
      <c r="D797" s="1"/>
      <c r="E797" s="2"/>
      <c r="F797" s="4"/>
      <c r="G797" s="1"/>
      <c r="M797" s="190"/>
    </row>
    <row r="798" spans="3:13" s="6" customFormat="1" x14ac:dyDescent="0.25">
      <c r="C798" s="1"/>
      <c r="D798" s="1"/>
      <c r="E798" s="2"/>
      <c r="F798" s="4"/>
      <c r="G798" s="1"/>
      <c r="M798" s="190"/>
    </row>
    <row r="799" spans="3:13" s="6" customFormat="1" x14ac:dyDescent="0.25">
      <c r="C799" s="1"/>
      <c r="D799" s="1"/>
      <c r="E799" s="2"/>
      <c r="F799" s="4"/>
      <c r="G799" s="1"/>
      <c r="M799" s="190"/>
    </row>
    <row r="800" spans="3:13" s="6" customFormat="1" x14ac:dyDescent="0.25">
      <c r="C800" s="1"/>
      <c r="D800" s="1"/>
      <c r="E800" s="2"/>
      <c r="F800" s="4"/>
      <c r="G800" s="1"/>
      <c r="M800" s="190"/>
    </row>
    <row r="801" spans="3:13" s="6" customFormat="1" x14ac:dyDescent="0.25">
      <c r="C801" s="1"/>
      <c r="D801" s="1"/>
      <c r="E801" s="2"/>
      <c r="F801" s="4"/>
      <c r="G801" s="1"/>
      <c r="M801" s="190"/>
    </row>
    <row r="802" spans="3:13" s="6" customFormat="1" x14ac:dyDescent="0.25">
      <c r="C802" s="1"/>
      <c r="D802" s="1"/>
      <c r="E802" s="2"/>
      <c r="F802" s="4"/>
      <c r="G802" s="1"/>
      <c r="M802" s="190"/>
    </row>
    <row r="803" spans="3:13" s="6" customFormat="1" x14ac:dyDescent="0.25">
      <c r="C803" s="1"/>
      <c r="D803" s="1"/>
      <c r="E803" s="2"/>
      <c r="F803" s="4"/>
      <c r="G803" s="1"/>
      <c r="M803" s="190"/>
    </row>
    <row r="804" spans="3:13" s="6" customFormat="1" x14ac:dyDescent="0.25">
      <c r="C804" s="1"/>
      <c r="D804" s="1"/>
      <c r="E804" s="2"/>
      <c r="F804" s="4"/>
      <c r="G804" s="1"/>
      <c r="M804" s="190"/>
    </row>
    <row r="805" spans="3:13" s="6" customFormat="1" x14ac:dyDescent="0.25">
      <c r="C805" s="1"/>
      <c r="D805" s="1"/>
      <c r="E805" s="2"/>
      <c r="F805" s="4"/>
      <c r="G805" s="1"/>
      <c r="M805" s="190"/>
    </row>
    <row r="806" spans="3:13" s="6" customFormat="1" x14ac:dyDescent="0.25">
      <c r="C806" s="1"/>
      <c r="D806" s="1"/>
      <c r="E806" s="2"/>
      <c r="F806" s="4"/>
      <c r="G806" s="1"/>
      <c r="M806" s="190"/>
    </row>
    <row r="807" spans="3:13" s="6" customFormat="1" x14ac:dyDescent="0.25">
      <c r="C807" s="1"/>
      <c r="D807" s="1"/>
      <c r="E807" s="2"/>
      <c r="F807" s="4"/>
      <c r="G807" s="1"/>
      <c r="M807" s="190"/>
    </row>
    <row r="808" spans="3:13" s="6" customFormat="1" x14ac:dyDescent="0.25">
      <c r="C808" s="1"/>
      <c r="D808" s="1"/>
      <c r="E808" s="2"/>
      <c r="F808" s="4"/>
      <c r="G808" s="1"/>
      <c r="M808" s="190"/>
    </row>
    <row r="809" spans="3:13" s="6" customFormat="1" x14ac:dyDescent="0.25">
      <c r="C809" s="1"/>
      <c r="D809" s="1"/>
      <c r="E809" s="2"/>
      <c r="F809" s="4"/>
      <c r="G809" s="1"/>
      <c r="M809" s="190"/>
    </row>
    <row r="810" spans="3:13" s="6" customFormat="1" x14ac:dyDescent="0.25">
      <c r="C810" s="1"/>
      <c r="D810" s="1"/>
      <c r="E810" s="2"/>
      <c r="F810" s="4"/>
      <c r="G810" s="1"/>
      <c r="M810" s="190"/>
    </row>
    <row r="811" spans="3:13" s="6" customFormat="1" x14ac:dyDescent="0.25">
      <c r="C811" s="1"/>
      <c r="D811" s="1"/>
      <c r="E811" s="2"/>
      <c r="F811" s="4"/>
      <c r="G811" s="1"/>
      <c r="M811" s="190"/>
    </row>
    <row r="812" spans="3:13" s="6" customFormat="1" x14ac:dyDescent="0.25">
      <c r="C812" s="1"/>
      <c r="D812" s="1"/>
      <c r="E812" s="2"/>
      <c r="F812" s="4"/>
      <c r="G812" s="1"/>
      <c r="M812" s="190"/>
    </row>
    <row r="813" spans="3:13" s="6" customFormat="1" x14ac:dyDescent="0.25">
      <c r="C813" s="1"/>
      <c r="D813" s="1"/>
      <c r="E813" s="2"/>
      <c r="F813" s="4"/>
      <c r="G813" s="1"/>
      <c r="M813" s="190"/>
    </row>
    <row r="814" spans="3:13" s="6" customFormat="1" x14ac:dyDescent="0.25">
      <c r="C814" s="1"/>
      <c r="D814" s="1"/>
      <c r="E814" s="2"/>
      <c r="F814" s="4"/>
      <c r="G814" s="1"/>
      <c r="M814" s="190"/>
    </row>
    <row r="815" spans="3:13" s="6" customFormat="1" x14ac:dyDescent="0.25">
      <c r="C815" s="1"/>
      <c r="D815" s="1"/>
      <c r="E815" s="2"/>
      <c r="F815" s="4"/>
      <c r="G815" s="1"/>
      <c r="M815" s="190"/>
    </row>
    <row r="816" spans="3:13" s="6" customFormat="1" x14ac:dyDescent="0.25">
      <c r="C816" s="1"/>
      <c r="D816" s="1"/>
      <c r="E816" s="2"/>
      <c r="F816" s="4"/>
      <c r="G816" s="1"/>
      <c r="M816" s="190"/>
    </row>
    <row r="817" spans="3:13" s="6" customFormat="1" x14ac:dyDescent="0.25">
      <c r="C817" s="1"/>
      <c r="D817" s="1"/>
      <c r="E817" s="2"/>
      <c r="F817" s="4"/>
      <c r="G817" s="1"/>
      <c r="M817" s="190"/>
    </row>
    <row r="818" spans="3:13" s="6" customFormat="1" x14ac:dyDescent="0.25">
      <c r="C818" s="1"/>
      <c r="D818" s="1"/>
      <c r="E818" s="2"/>
      <c r="F818" s="4"/>
      <c r="G818" s="1"/>
      <c r="M818" s="190"/>
    </row>
    <row r="819" spans="3:13" s="6" customFormat="1" x14ac:dyDescent="0.25">
      <c r="C819" s="1"/>
      <c r="D819" s="1"/>
      <c r="E819" s="2"/>
      <c r="F819" s="4"/>
      <c r="G819" s="1"/>
      <c r="M819" s="190"/>
    </row>
    <row r="820" spans="3:13" s="6" customFormat="1" x14ac:dyDescent="0.25">
      <c r="C820" s="1"/>
      <c r="D820" s="1"/>
      <c r="E820" s="2"/>
      <c r="F820" s="4"/>
      <c r="G820" s="1"/>
      <c r="M820" s="190"/>
    </row>
    <row r="821" spans="3:13" s="6" customFormat="1" x14ac:dyDescent="0.25">
      <c r="C821" s="1"/>
      <c r="D821" s="1"/>
      <c r="E821" s="2"/>
      <c r="F821" s="4"/>
      <c r="G821" s="1"/>
      <c r="M821" s="190"/>
    </row>
    <row r="822" spans="3:13" s="6" customFormat="1" x14ac:dyDescent="0.25">
      <c r="C822" s="1"/>
      <c r="D822" s="1"/>
      <c r="E822" s="2"/>
      <c r="F822" s="4"/>
      <c r="G822" s="1"/>
      <c r="M822" s="190"/>
    </row>
    <row r="823" spans="3:13" s="6" customFormat="1" x14ac:dyDescent="0.25">
      <c r="C823" s="1"/>
      <c r="D823" s="1"/>
      <c r="E823" s="2"/>
      <c r="F823" s="4"/>
      <c r="G823" s="1"/>
      <c r="M823" s="190"/>
    </row>
    <row r="824" spans="3:13" s="6" customFormat="1" x14ac:dyDescent="0.25">
      <c r="C824" s="1"/>
      <c r="D824" s="1"/>
      <c r="E824" s="2"/>
      <c r="F824" s="4"/>
      <c r="G824" s="1"/>
      <c r="M824" s="190"/>
    </row>
    <row r="825" spans="3:13" s="6" customFormat="1" x14ac:dyDescent="0.25">
      <c r="C825" s="1"/>
      <c r="D825" s="1"/>
      <c r="E825" s="2"/>
      <c r="F825" s="4"/>
      <c r="G825" s="1"/>
      <c r="M825" s="190"/>
    </row>
    <row r="826" spans="3:13" s="6" customFormat="1" x14ac:dyDescent="0.25">
      <c r="C826" s="1"/>
      <c r="D826" s="1"/>
      <c r="E826" s="2"/>
      <c r="F826" s="4"/>
      <c r="G826" s="1"/>
      <c r="M826" s="190"/>
    </row>
    <row r="827" spans="3:13" s="6" customFormat="1" x14ac:dyDescent="0.25">
      <c r="C827" s="1"/>
      <c r="D827" s="1"/>
      <c r="E827" s="2"/>
      <c r="F827" s="4"/>
      <c r="G827" s="1"/>
      <c r="M827" s="190"/>
    </row>
    <row r="828" spans="3:13" s="6" customFormat="1" x14ac:dyDescent="0.25">
      <c r="C828" s="1"/>
      <c r="D828" s="1"/>
      <c r="E828" s="2"/>
      <c r="F828" s="4"/>
      <c r="G828" s="1"/>
      <c r="M828" s="190"/>
    </row>
    <row r="829" spans="3:13" s="6" customFormat="1" x14ac:dyDescent="0.25">
      <c r="C829" s="1"/>
      <c r="D829" s="1"/>
      <c r="E829" s="2"/>
      <c r="F829" s="4"/>
      <c r="G829" s="1"/>
      <c r="M829" s="190"/>
    </row>
    <row r="830" spans="3:13" s="6" customFormat="1" x14ac:dyDescent="0.25">
      <c r="C830" s="1"/>
      <c r="D830" s="1"/>
      <c r="E830" s="2"/>
      <c r="F830" s="4"/>
      <c r="G830" s="1"/>
      <c r="M830" s="190"/>
    </row>
    <row r="831" spans="3:13" s="6" customFormat="1" x14ac:dyDescent="0.25">
      <c r="C831" s="1"/>
      <c r="D831" s="1"/>
      <c r="E831" s="2"/>
      <c r="F831" s="4"/>
      <c r="G831" s="1"/>
      <c r="M831" s="190"/>
    </row>
    <row r="832" spans="3:13" s="6" customFormat="1" x14ac:dyDescent="0.25">
      <c r="C832" s="1"/>
      <c r="D832" s="1"/>
      <c r="E832" s="2"/>
      <c r="F832" s="4"/>
      <c r="G832" s="1"/>
      <c r="M832" s="190"/>
    </row>
    <row r="833" spans="3:13" s="6" customFormat="1" x14ac:dyDescent="0.25">
      <c r="C833" s="1"/>
      <c r="D833" s="1"/>
      <c r="E833" s="2"/>
      <c r="F833" s="4"/>
      <c r="G833" s="1"/>
      <c r="M833" s="190"/>
    </row>
    <row r="834" spans="3:13" s="6" customFormat="1" x14ac:dyDescent="0.25">
      <c r="C834" s="1"/>
      <c r="D834" s="1"/>
      <c r="E834" s="2"/>
      <c r="F834" s="4"/>
      <c r="G834" s="1"/>
      <c r="M834" s="190"/>
    </row>
    <row r="835" spans="3:13" s="6" customFormat="1" x14ac:dyDescent="0.25">
      <c r="C835" s="1"/>
      <c r="D835" s="1"/>
      <c r="E835" s="2"/>
      <c r="F835" s="4"/>
      <c r="G835" s="1"/>
      <c r="M835" s="190"/>
    </row>
    <row r="836" spans="3:13" s="6" customFormat="1" x14ac:dyDescent="0.25">
      <c r="C836" s="1"/>
      <c r="D836" s="1"/>
      <c r="E836" s="2"/>
      <c r="F836" s="4"/>
      <c r="G836" s="1"/>
      <c r="M836" s="190"/>
    </row>
    <row r="837" spans="3:13" s="6" customFormat="1" x14ac:dyDescent="0.25">
      <c r="C837" s="1"/>
      <c r="D837" s="1"/>
      <c r="E837" s="2"/>
      <c r="F837" s="4"/>
      <c r="G837" s="1"/>
      <c r="M837" s="190"/>
    </row>
    <row r="838" spans="3:13" s="6" customFormat="1" x14ac:dyDescent="0.25">
      <c r="C838" s="1"/>
      <c r="D838" s="1"/>
      <c r="E838" s="2"/>
      <c r="F838" s="4"/>
      <c r="G838" s="1"/>
      <c r="M838" s="190"/>
    </row>
    <row r="839" spans="3:13" s="6" customFormat="1" x14ac:dyDescent="0.25">
      <c r="C839" s="1"/>
      <c r="D839" s="1"/>
      <c r="E839" s="2"/>
      <c r="F839" s="4"/>
      <c r="G839" s="1"/>
      <c r="M839" s="190"/>
    </row>
    <row r="840" spans="3:13" s="6" customFormat="1" x14ac:dyDescent="0.25">
      <c r="C840" s="1"/>
      <c r="D840" s="1"/>
      <c r="E840" s="2"/>
      <c r="F840" s="4"/>
      <c r="G840" s="1"/>
      <c r="M840" s="190"/>
    </row>
    <row r="841" spans="3:13" s="6" customFormat="1" x14ac:dyDescent="0.25">
      <c r="C841" s="1"/>
      <c r="D841" s="1"/>
      <c r="E841" s="2"/>
      <c r="F841" s="4"/>
      <c r="G841" s="1"/>
      <c r="M841" s="190"/>
    </row>
    <row r="842" spans="3:13" s="6" customFormat="1" x14ac:dyDescent="0.25">
      <c r="C842" s="1"/>
      <c r="D842" s="1"/>
      <c r="E842" s="2"/>
      <c r="F842" s="4"/>
      <c r="G842" s="1"/>
      <c r="M842" s="190"/>
    </row>
    <row r="843" spans="3:13" s="6" customFormat="1" x14ac:dyDescent="0.25">
      <c r="C843" s="1"/>
      <c r="D843" s="1"/>
      <c r="E843" s="2"/>
      <c r="F843" s="4"/>
      <c r="G843" s="1"/>
      <c r="M843" s="190"/>
    </row>
    <row r="844" spans="3:13" s="6" customFormat="1" x14ac:dyDescent="0.25">
      <c r="C844" s="1"/>
      <c r="D844" s="1"/>
      <c r="E844" s="2"/>
      <c r="F844" s="4"/>
      <c r="G844" s="1"/>
      <c r="M844" s="190"/>
    </row>
    <row r="845" spans="3:13" s="6" customFormat="1" x14ac:dyDescent="0.25">
      <c r="C845" s="1"/>
      <c r="D845" s="1"/>
      <c r="E845" s="2"/>
      <c r="F845" s="4"/>
      <c r="G845" s="1"/>
      <c r="M845" s="190"/>
    </row>
    <row r="846" spans="3:13" s="6" customFormat="1" x14ac:dyDescent="0.25">
      <c r="C846" s="1"/>
      <c r="D846" s="1"/>
      <c r="E846" s="2"/>
      <c r="F846" s="4"/>
      <c r="G846" s="1"/>
      <c r="M846" s="190"/>
    </row>
    <row r="847" spans="3:13" s="6" customFormat="1" x14ac:dyDescent="0.25">
      <c r="C847" s="1"/>
      <c r="D847" s="1"/>
      <c r="E847" s="2"/>
      <c r="F847" s="4"/>
      <c r="G847" s="1"/>
      <c r="M847" s="190"/>
    </row>
    <row r="848" spans="3:13" s="6" customFormat="1" x14ac:dyDescent="0.25">
      <c r="C848" s="1"/>
      <c r="D848" s="1"/>
      <c r="E848" s="2"/>
      <c r="F848" s="4"/>
      <c r="G848" s="1"/>
      <c r="M848" s="190"/>
    </row>
    <row r="849" spans="3:13" s="6" customFormat="1" x14ac:dyDescent="0.25">
      <c r="C849" s="1"/>
      <c r="D849" s="1"/>
      <c r="E849" s="2"/>
      <c r="F849" s="4"/>
      <c r="G849" s="1"/>
      <c r="M849" s="190"/>
    </row>
    <row r="850" spans="3:13" s="6" customFormat="1" x14ac:dyDescent="0.25">
      <c r="C850" s="1"/>
      <c r="D850" s="1"/>
      <c r="E850" s="2"/>
      <c r="F850" s="4"/>
      <c r="G850" s="1"/>
      <c r="M850" s="190"/>
    </row>
    <row r="851" spans="3:13" s="6" customFormat="1" x14ac:dyDescent="0.25">
      <c r="C851" s="1"/>
      <c r="D851" s="1"/>
      <c r="E851" s="2"/>
      <c r="F851" s="4"/>
      <c r="G851" s="1"/>
      <c r="M851" s="190"/>
    </row>
    <row r="852" spans="3:13" s="6" customFormat="1" x14ac:dyDescent="0.25">
      <c r="C852" s="1"/>
      <c r="D852" s="1"/>
      <c r="E852" s="2"/>
      <c r="F852" s="4"/>
      <c r="G852" s="1"/>
      <c r="M852" s="190"/>
    </row>
    <row r="853" spans="3:13" s="6" customFormat="1" x14ac:dyDescent="0.25">
      <c r="C853" s="1"/>
      <c r="D853" s="1"/>
      <c r="E853" s="2"/>
      <c r="F853" s="4"/>
      <c r="G853" s="1"/>
      <c r="M853" s="190"/>
    </row>
    <row r="854" spans="3:13" s="6" customFormat="1" x14ac:dyDescent="0.25">
      <c r="C854" s="1"/>
      <c r="D854" s="1"/>
      <c r="E854" s="2"/>
      <c r="F854" s="4"/>
      <c r="G854" s="1"/>
      <c r="M854" s="190"/>
    </row>
    <row r="855" spans="3:13" s="6" customFormat="1" x14ac:dyDescent="0.25">
      <c r="C855" s="1"/>
      <c r="D855" s="1"/>
      <c r="E855" s="2"/>
      <c r="F855" s="4"/>
      <c r="G855" s="1"/>
      <c r="M855" s="190"/>
    </row>
    <row r="856" spans="3:13" s="6" customFormat="1" x14ac:dyDescent="0.25">
      <c r="C856" s="1"/>
      <c r="D856" s="1"/>
      <c r="E856" s="2"/>
      <c r="F856" s="4"/>
      <c r="G856" s="1"/>
      <c r="M856" s="190"/>
    </row>
    <row r="857" spans="3:13" s="6" customFormat="1" x14ac:dyDescent="0.25">
      <c r="C857" s="1"/>
      <c r="D857" s="1"/>
      <c r="E857" s="2"/>
      <c r="F857" s="4"/>
      <c r="G857" s="1"/>
      <c r="M857" s="190"/>
    </row>
    <row r="858" spans="3:13" s="6" customFormat="1" x14ac:dyDescent="0.25">
      <c r="C858" s="1"/>
      <c r="D858" s="1"/>
      <c r="E858" s="2"/>
      <c r="F858" s="4"/>
      <c r="G858" s="1"/>
      <c r="M858" s="190"/>
    </row>
    <row r="859" spans="3:13" s="6" customFormat="1" x14ac:dyDescent="0.25">
      <c r="C859" s="1"/>
      <c r="D859" s="1"/>
      <c r="E859" s="2"/>
      <c r="F859" s="4"/>
      <c r="G859" s="1"/>
      <c r="M859" s="190"/>
    </row>
    <row r="860" spans="3:13" s="6" customFormat="1" x14ac:dyDescent="0.25">
      <c r="C860" s="1"/>
      <c r="D860" s="1"/>
      <c r="E860" s="2"/>
      <c r="F860" s="4"/>
      <c r="G860" s="1"/>
      <c r="M860" s="190"/>
    </row>
    <row r="861" spans="3:13" s="6" customFormat="1" x14ac:dyDescent="0.25">
      <c r="C861" s="1"/>
      <c r="D861" s="1"/>
      <c r="E861" s="2"/>
      <c r="F861" s="4"/>
      <c r="G861" s="1"/>
      <c r="M861" s="190"/>
    </row>
    <row r="862" spans="3:13" s="6" customFormat="1" x14ac:dyDescent="0.25">
      <c r="C862" s="1"/>
      <c r="D862" s="1"/>
      <c r="E862" s="2"/>
      <c r="F862" s="4"/>
      <c r="G862" s="1"/>
      <c r="M862" s="190"/>
    </row>
    <row r="863" spans="3:13" s="6" customFormat="1" x14ac:dyDescent="0.25">
      <c r="C863" s="1"/>
      <c r="D863" s="1"/>
      <c r="E863" s="2"/>
      <c r="F863" s="4"/>
      <c r="G863" s="1"/>
      <c r="M863" s="190"/>
    </row>
    <row r="864" spans="3:13" s="6" customFormat="1" x14ac:dyDescent="0.25">
      <c r="C864" s="1"/>
      <c r="D864" s="1"/>
      <c r="E864" s="2"/>
      <c r="F864" s="4"/>
      <c r="G864" s="1"/>
      <c r="M864" s="190"/>
    </row>
    <row r="865" spans="3:13" s="6" customFormat="1" x14ac:dyDescent="0.25">
      <c r="C865" s="1"/>
      <c r="D865" s="1"/>
      <c r="E865" s="2"/>
      <c r="F865" s="4"/>
      <c r="G865" s="1"/>
      <c r="M865" s="190"/>
    </row>
    <row r="866" spans="3:13" s="6" customFormat="1" x14ac:dyDescent="0.25">
      <c r="C866" s="1"/>
      <c r="D866" s="1"/>
      <c r="E866" s="2"/>
      <c r="F866" s="4"/>
      <c r="G866" s="1"/>
      <c r="M866" s="190"/>
    </row>
    <row r="867" spans="3:13" s="6" customFormat="1" x14ac:dyDescent="0.25">
      <c r="C867" s="1"/>
      <c r="D867" s="1"/>
      <c r="E867" s="2"/>
      <c r="F867" s="4"/>
      <c r="G867" s="1"/>
      <c r="M867" s="190"/>
    </row>
    <row r="868" spans="3:13" s="6" customFormat="1" x14ac:dyDescent="0.25">
      <c r="C868" s="1"/>
      <c r="D868" s="1"/>
      <c r="E868" s="2"/>
      <c r="F868" s="4"/>
      <c r="G868" s="1"/>
      <c r="M868" s="190"/>
    </row>
    <row r="869" spans="3:13" s="6" customFormat="1" x14ac:dyDescent="0.25">
      <c r="C869" s="1"/>
      <c r="D869" s="1"/>
      <c r="E869" s="2"/>
      <c r="F869" s="4"/>
      <c r="G869" s="1"/>
      <c r="M869" s="190"/>
    </row>
    <row r="870" spans="3:13" s="6" customFormat="1" x14ac:dyDescent="0.25">
      <c r="C870" s="1"/>
      <c r="D870" s="1"/>
      <c r="E870" s="2"/>
      <c r="F870" s="4"/>
      <c r="G870" s="1"/>
      <c r="M870" s="190"/>
    </row>
    <row r="871" spans="3:13" s="6" customFormat="1" x14ac:dyDescent="0.25">
      <c r="C871" s="1"/>
      <c r="D871" s="1"/>
      <c r="E871" s="2"/>
      <c r="F871" s="4"/>
      <c r="G871" s="1"/>
      <c r="M871" s="190"/>
    </row>
    <row r="872" spans="3:13" s="6" customFormat="1" x14ac:dyDescent="0.25">
      <c r="C872" s="1"/>
      <c r="D872" s="1"/>
      <c r="E872" s="2"/>
      <c r="F872" s="4"/>
      <c r="G872" s="1"/>
      <c r="M872" s="190"/>
    </row>
    <row r="873" spans="3:13" s="6" customFormat="1" x14ac:dyDescent="0.25">
      <c r="C873" s="1"/>
      <c r="D873" s="1"/>
      <c r="E873" s="2"/>
      <c r="F873" s="4"/>
      <c r="G873" s="1"/>
      <c r="M873" s="190"/>
    </row>
    <row r="874" spans="3:13" s="6" customFormat="1" x14ac:dyDescent="0.25">
      <c r="C874" s="1"/>
      <c r="D874" s="1"/>
      <c r="E874" s="2"/>
      <c r="F874" s="4"/>
      <c r="G874" s="1"/>
      <c r="M874" s="190"/>
    </row>
    <row r="875" spans="3:13" s="6" customFormat="1" x14ac:dyDescent="0.25">
      <c r="C875" s="1"/>
      <c r="D875" s="1"/>
      <c r="E875" s="2"/>
      <c r="F875" s="4"/>
      <c r="G875" s="1"/>
      <c r="M875" s="190"/>
    </row>
    <row r="876" spans="3:13" s="6" customFormat="1" x14ac:dyDescent="0.25">
      <c r="C876" s="1"/>
      <c r="D876" s="1"/>
      <c r="E876" s="2"/>
      <c r="F876" s="4"/>
      <c r="G876" s="1"/>
      <c r="M876" s="190"/>
    </row>
    <row r="877" spans="3:13" s="6" customFormat="1" x14ac:dyDescent="0.25">
      <c r="C877" s="1"/>
      <c r="D877" s="1"/>
      <c r="E877" s="2"/>
      <c r="F877" s="4"/>
      <c r="G877" s="1"/>
      <c r="M877" s="190"/>
    </row>
    <row r="878" spans="3:13" s="6" customFormat="1" x14ac:dyDescent="0.25">
      <c r="C878" s="1"/>
      <c r="D878" s="1"/>
      <c r="E878" s="2"/>
      <c r="F878" s="4"/>
      <c r="G878" s="1"/>
      <c r="M878" s="190"/>
    </row>
    <row r="879" spans="3:13" s="6" customFormat="1" x14ac:dyDescent="0.25">
      <c r="C879" s="1"/>
      <c r="D879" s="1"/>
      <c r="E879" s="2"/>
      <c r="F879" s="4"/>
      <c r="G879" s="1"/>
      <c r="M879" s="190"/>
    </row>
    <row r="880" spans="3:13" s="6" customFormat="1" x14ac:dyDescent="0.25">
      <c r="C880" s="1"/>
      <c r="D880" s="1"/>
      <c r="E880" s="2"/>
      <c r="F880" s="4"/>
      <c r="G880" s="1"/>
      <c r="M880" s="190"/>
    </row>
    <row r="881" spans="3:13" s="6" customFormat="1" x14ac:dyDescent="0.25">
      <c r="C881" s="1"/>
      <c r="D881" s="1"/>
      <c r="E881" s="2"/>
      <c r="F881" s="4"/>
      <c r="G881" s="1"/>
      <c r="M881" s="190"/>
    </row>
    <row r="882" spans="3:13" s="6" customFormat="1" x14ac:dyDescent="0.25">
      <c r="C882" s="1"/>
      <c r="D882" s="1"/>
      <c r="E882" s="2"/>
      <c r="F882" s="4"/>
      <c r="G882" s="1"/>
      <c r="M882" s="190"/>
    </row>
    <row r="883" spans="3:13" s="6" customFormat="1" x14ac:dyDescent="0.25">
      <c r="C883" s="1"/>
      <c r="D883" s="1"/>
      <c r="E883" s="2"/>
      <c r="F883" s="4"/>
      <c r="G883" s="1"/>
      <c r="M883" s="190"/>
    </row>
    <row r="884" spans="3:13" s="6" customFormat="1" x14ac:dyDescent="0.25">
      <c r="C884" s="1"/>
      <c r="D884" s="1"/>
      <c r="E884" s="2"/>
      <c r="F884" s="4"/>
      <c r="G884" s="1"/>
      <c r="M884" s="190"/>
    </row>
    <row r="885" spans="3:13" s="6" customFormat="1" x14ac:dyDescent="0.25">
      <c r="C885" s="1"/>
      <c r="D885" s="1"/>
      <c r="E885" s="2"/>
      <c r="F885" s="4"/>
      <c r="G885" s="1"/>
      <c r="M885" s="190"/>
    </row>
    <row r="886" spans="3:13" s="6" customFormat="1" x14ac:dyDescent="0.25">
      <c r="C886" s="1"/>
      <c r="D886" s="1"/>
      <c r="E886" s="2"/>
      <c r="F886" s="4"/>
      <c r="G886" s="1"/>
      <c r="M886" s="190"/>
    </row>
    <row r="887" spans="3:13" s="6" customFormat="1" x14ac:dyDescent="0.25">
      <c r="C887" s="1"/>
      <c r="D887" s="1"/>
      <c r="E887" s="2"/>
      <c r="F887" s="4"/>
      <c r="G887" s="1"/>
      <c r="M887" s="190"/>
    </row>
    <row r="888" spans="3:13" s="6" customFormat="1" x14ac:dyDescent="0.25">
      <c r="C888" s="1"/>
      <c r="D888" s="1"/>
      <c r="E888" s="2"/>
      <c r="F888" s="4"/>
      <c r="G888" s="1"/>
      <c r="M888" s="190"/>
    </row>
    <row r="889" spans="3:13" s="6" customFormat="1" x14ac:dyDescent="0.25">
      <c r="C889" s="1"/>
      <c r="D889" s="1"/>
      <c r="E889" s="2"/>
      <c r="F889" s="4"/>
      <c r="G889" s="1"/>
      <c r="M889" s="190"/>
    </row>
    <row r="890" spans="3:13" s="6" customFormat="1" x14ac:dyDescent="0.25">
      <c r="C890" s="1"/>
      <c r="D890" s="1"/>
      <c r="E890" s="2"/>
      <c r="F890" s="4"/>
      <c r="G890" s="1"/>
      <c r="M890" s="190"/>
    </row>
    <row r="891" spans="3:13" s="6" customFormat="1" x14ac:dyDescent="0.25">
      <c r="C891" s="1"/>
      <c r="D891" s="1"/>
      <c r="E891" s="2"/>
      <c r="F891" s="4"/>
      <c r="G891" s="1"/>
      <c r="M891" s="190"/>
    </row>
    <row r="892" spans="3:13" s="6" customFormat="1" x14ac:dyDescent="0.25">
      <c r="C892" s="1"/>
      <c r="D892" s="1"/>
      <c r="E892" s="2"/>
      <c r="F892" s="4"/>
      <c r="G892" s="1"/>
      <c r="M892" s="190"/>
    </row>
    <row r="893" spans="3:13" s="6" customFormat="1" x14ac:dyDescent="0.25">
      <c r="C893" s="1"/>
      <c r="D893" s="1"/>
      <c r="E893" s="2"/>
      <c r="F893" s="4"/>
      <c r="G893" s="1"/>
      <c r="M893" s="190"/>
    </row>
    <row r="894" spans="3:13" s="6" customFormat="1" x14ac:dyDescent="0.25">
      <c r="C894" s="1"/>
      <c r="D894" s="1"/>
      <c r="E894" s="2"/>
      <c r="F894" s="4"/>
      <c r="G894" s="1"/>
      <c r="M894" s="190"/>
    </row>
  </sheetData>
  <autoFilter ref="A9:M200" xr:uid="{00000000-0009-0000-0000-000004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BR894"/>
  <sheetViews>
    <sheetView topLeftCell="J165" workbookViewId="0">
      <selection activeCell="U125" sqref="U125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80" customWidth="1"/>
    <col min="14" max="14" width="15.5703125" style="1" customWidth="1"/>
    <col min="15" max="17" width="14.85546875" style="1" customWidth="1"/>
    <col min="18" max="18" width="13.5703125" style="1" customWidth="1"/>
    <col min="19" max="16384" width="11.5703125" style="1"/>
  </cols>
  <sheetData>
    <row r="2" spans="1:18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8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8" ht="15.75" thickBot="1" x14ac:dyDescent="0.3">
      <c r="F4" s="7"/>
    </row>
    <row r="5" spans="1:18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81"/>
      <c r="N5" s="11"/>
      <c r="O5" s="11"/>
      <c r="P5" s="11"/>
      <c r="Q5" s="11"/>
      <c r="R5" s="11"/>
    </row>
    <row r="6" spans="1:18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82">
        <v>44927</v>
      </c>
      <c r="N6" s="156">
        <v>44958</v>
      </c>
      <c r="O6" s="156">
        <v>44986</v>
      </c>
      <c r="P6" s="156">
        <v>45017</v>
      </c>
      <c r="Q6" s="156">
        <v>45047</v>
      </c>
      <c r="R6" s="156" t="s">
        <v>220</v>
      </c>
    </row>
    <row r="7" spans="1:18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8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183">
        <f t="shared" ref="M8:R8" si="1">SUM(M10:M29)</f>
        <v>32</v>
      </c>
      <c r="N8" s="21">
        <f t="shared" si="1"/>
        <v>148</v>
      </c>
      <c r="O8" s="21">
        <f t="shared" si="1"/>
        <v>335</v>
      </c>
      <c r="P8" s="21">
        <f t="shared" si="1"/>
        <v>26</v>
      </c>
      <c r="Q8" s="21">
        <f t="shared" si="1"/>
        <v>54</v>
      </c>
      <c r="R8" s="21">
        <f t="shared" si="1"/>
        <v>595</v>
      </c>
    </row>
    <row r="9" spans="1:18" x14ac:dyDescent="0.25">
      <c r="A9" s="22"/>
      <c r="B9" s="22"/>
      <c r="C9" s="22"/>
      <c r="D9" s="22"/>
      <c r="E9" s="22"/>
      <c r="F9" s="23"/>
      <c r="K9" s="24"/>
    </row>
    <row r="10" spans="1:18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84">
        <v>0</v>
      </c>
      <c r="N10" s="33">
        <v>0</v>
      </c>
      <c r="O10" s="33">
        <v>0</v>
      </c>
      <c r="P10" s="33">
        <v>0</v>
      </c>
      <c r="Q10" s="33">
        <v>0</v>
      </c>
      <c r="R10" s="33">
        <f>SUM(M10:Q10)</f>
        <v>0</v>
      </c>
    </row>
    <row r="11" spans="1:18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84">
        <v>0</v>
      </c>
      <c r="N11" s="33">
        <v>0</v>
      </c>
      <c r="O11" s="33">
        <v>0</v>
      </c>
      <c r="P11" s="33">
        <v>0</v>
      </c>
      <c r="Q11" s="33">
        <v>0</v>
      </c>
      <c r="R11" s="33">
        <f t="shared" ref="R11:R29" si="2">SUM(M11:Q11)</f>
        <v>0</v>
      </c>
    </row>
    <row r="12" spans="1:18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84">
        <v>0</v>
      </c>
      <c r="N12" s="33">
        <v>0</v>
      </c>
      <c r="O12" s="33">
        <v>0</v>
      </c>
      <c r="P12" s="33">
        <v>0</v>
      </c>
      <c r="Q12" s="33">
        <v>0</v>
      </c>
      <c r="R12" s="33">
        <f t="shared" si="2"/>
        <v>0</v>
      </c>
    </row>
    <row r="13" spans="1:18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84">
        <v>0</v>
      </c>
      <c r="N13" s="33">
        <v>0</v>
      </c>
      <c r="O13" s="33">
        <v>0</v>
      </c>
      <c r="P13" s="33">
        <v>0</v>
      </c>
      <c r="Q13" s="33">
        <v>0</v>
      </c>
      <c r="R13" s="33">
        <f t="shared" si="2"/>
        <v>0</v>
      </c>
    </row>
    <row r="14" spans="1:18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84">
        <v>0</v>
      </c>
      <c r="N14" s="41">
        <v>0</v>
      </c>
      <c r="O14" s="41">
        <v>0</v>
      </c>
      <c r="P14" s="41">
        <v>0</v>
      </c>
      <c r="Q14" s="41">
        <v>0</v>
      </c>
      <c r="R14" s="33">
        <f t="shared" si="2"/>
        <v>0</v>
      </c>
    </row>
    <row r="15" spans="1:18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84">
        <v>0</v>
      </c>
      <c r="N15" s="41">
        <v>0</v>
      </c>
      <c r="O15" s="41">
        <v>0</v>
      </c>
      <c r="P15" s="41">
        <v>0</v>
      </c>
      <c r="Q15" s="41">
        <v>0</v>
      </c>
      <c r="R15" s="33">
        <f t="shared" si="2"/>
        <v>0</v>
      </c>
    </row>
    <row r="16" spans="1:18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84">
        <v>0</v>
      </c>
      <c r="N16" s="41">
        <v>0</v>
      </c>
      <c r="O16" s="41">
        <v>0</v>
      </c>
      <c r="P16" s="41">
        <v>0</v>
      </c>
      <c r="Q16" s="41">
        <v>0</v>
      </c>
      <c r="R16" s="33">
        <f t="shared" si="2"/>
        <v>0</v>
      </c>
    </row>
    <row r="17" spans="1:18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84">
        <v>0</v>
      </c>
      <c r="N17" s="41">
        <v>0</v>
      </c>
      <c r="O17" s="41">
        <v>0</v>
      </c>
      <c r="P17" s="41">
        <v>0</v>
      </c>
      <c r="Q17" s="41">
        <v>0</v>
      </c>
      <c r="R17" s="33">
        <f t="shared" si="2"/>
        <v>0</v>
      </c>
    </row>
    <row r="18" spans="1:18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84">
        <v>0</v>
      </c>
      <c r="N18" s="33">
        <v>0</v>
      </c>
      <c r="O18" s="33">
        <v>0</v>
      </c>
      <c r="P18" s="33">
        <v>0</v>
      </c>
      <c r="Q18" s="33">
        <v>0</v>
      </c>
      <c r="R18" s="33">
        <f t="shared" si="2"/>
        <v>0</v>
      </c>
    </row>
    <row r="19" spans="1:18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84">
        <v>0</v>
      </c>
      <c r="N19" s="41">
        <v>70</v>
      </c>
      <c r="O19" s="41">
        <v>0</v>
      </c>
      <c r="P19" s="41">
        <v>26</v>
      </c>
      <c r="Q19" s="41">
        <v>0</v>
      </c>
      <c r="R19" s="33">
        <f t="shared" si="2"/>
        <v>96</v>
      </c>
    </row>
    <row r="20" spans="1:18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84">
        <v>0</v>
      </c>
      <c r="N20" s="41">
        <v>0</v>
      </c>
      <c r="O20" s="41">
        <v>0</v>
      </c>
      <c r="P20" s="41">
        <v>0</v>
      </c>
      <c r="Q20" s="41">
        <v>0</v>
      </c>
      <c r="R20" s="33">
        <f t="shared" si="2"/>
        <v>0</v>
      </c>
    </row>
    <row r="21" spans="1:18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84">
        <v>0</v>
      </c>
      <c r="N21" s="41">
        <v>0</v>
      </c>
      <c r="O21" s="41">
        <v>0</v>
      </c>
      <c r="P21" s="41">
        <v>0</v>
      </c>
      <c r="Q21" s="41">
        <v>0</v>
      </c>
      <c r="R21" s="33">
        <f t="shared" si="2"/>
        <v>0</v>
      </c>
    </row>
    <row r="22" spans="1:18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84">
        <v>8</v>
      </c>
      <c r="N22" s="41">
        <v>42</v>
      </c>
      <c r="O22" s="41">
        <v>164</v>
      </c>
      <c r="P22" s="41">
        <v>0</v>
      </c>
      <c r="Q22" s="41">
        <v>53</v>
      </c>
      <c r="R22" s="33">
        <f t="shared" si="2"/>
        <v>267</v>
      </c>
    </row>
    <row r="23" spans="1:18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84">
        <v>3</v>
      </c>
      <c r="N23" s="41">
        <v>31</v>
      </c>
      <c r="O23" s="41">
        <v>0</v>
      </c>
      <c r="P23" s="41">
        <v>0</v>
      </c>
      <c r="Q23" s="41">
        <v>1</v>
      </c>
      <c r="R23" s="33">
        <f t="shared" si="2"/>
        <v>35</v>
      </c>
    </row>
    <row r="24" spans="1:18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84">
        <v>0</v>
      </c>
      <c r="N24" s="41">
        <v>0</v>
      </c>
      <c r="O24" s="41">
        <v>0</v>
      </c>
      <c r="P24" s="41">
        <v>0</v>
      </c>
      <c r="Q24" s="41">
        <v>0</v>
      </c>
      <c r="R24" s="33">
        <f t="shared" si="2"/>
        <v>0</v>
      </c>
    </row>
    <row r="25" spans="1:18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84">
        <v>0</v>
      </c>
      <c r="N25" s="53">
        <v>0</v>
      </c>
      <c r="O25" s="53">
        <v>107</v>
      </c>
      <c r="P25" s="53">
        <v>0</v>
      </c>
      <c r="Q25" s="53">
        <v>0</v>
      </c>
      <c r="R25" s="33">
        <f t="shared" si="2"/>
        <v>107</v>
      </c>
    </row>
    <row r="26" spans="1:18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184">
        <v>0</v>
      </c>
      <c r="N26" s="53">
        <v>0</v>
      </c>
      <c r="O26" s="53">
        <v>0</v>
      </c>
      <c r="P26" s="53">
        <v>0</v>
      </c>
      <c r="Q26" s="53">
        <v>0</v>
      </c>
      <c r="R26" s="33">
        <f t="shared" si="2"/>
        <v>0</v>
      </c>
    </row>
    <row r="27" spans="1:18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184">
        <v>21</v>
      </c>
      <c r="N27" s="41">
        <v>5</v>
      </c>
      <c r="O27" s="41">
        <v>64</v>
      </c>
      <c r="P27" s="41">
        <v>0</v>
      </c>
      <c r="Q27" s="41">
        <v>0</v>
      </c>
      <c r="R27" s="33">
        <f t="shared" si="2"/>
        <v>90</v>
      </c>
    </row>
    <row r="28" spans="1:18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184">
        <v>0</v>
      </c>
      <c r="N28" s="41">
        <v>0</v>
      </c>
      <c r="O28" s="41">
        <v>0</v>
      </c>
      <c r="P28" s="41">
        <v>0</v>
      </c>
      <c r="Q28" s="41">
        <v>0</v>
      </c>
      <c r="R28" s="33">
        <f t="shared" si="2"/>
        <v>0</v>
      </c>
    </row>
    <row r="29" spans="1:18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184">
        <v>0</v>
      </c>
      <c r="N29" s="33">
        <v>0</v>
      </c>
      <c r="O29" s="33">
        <v>0</v>
      </c>
      <c r="P29" s="33">
        <v>0</v>
      </c>
      <c r="Q29" s="33">
        <v>0</v>
      </c>
      <c r="R29" s="33">
        <f t="shared" si="2"/>
        <v>0</v>
      </c>
    </row>
    <row r="30" spans="1:18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8" ht="15.75" thickBot="1" x14ac:dyDescent="0.3">
      <c r="A31" s="62" t="s">
        <v>47</v>
      </c>
      <c r="B31" s="63"/>
      <c r="C31" s="63"/>
      <c r="D31" s="64"/>
      <c r="E31" s="21">
        <f t="shared" ref="E31:L31" si="3">SUM(E33:E40)</f>
        <v>2795.1389799999997</v>
      </c>
      <c r="F31" s="21">
        <f t="shared" si="3"/>
        <v>353</v>
      </c>
      <c r="G31" s="21">
        <f t="shared" si="3"/>
        <v>353</v>
      </c>
      <c r="H31" s="21">
        <f t="shared" si="3"/>
        <v>566</v>
      </c>
      <c r="I31" s="21">
        <f t="shared" si="3"/>
        <v>566</v>
      </c>
      <c r="J31" s="21">
        <f t="shared" si="3"/>
        <v>461</v>
      </c>
      <c r="K31" s="21">
        <f t="shared" si="3"/>
        <v>461</v>
      </c>
      <c r="L31" s="21">
        <f t="shared" si="3"/>
        <v>481</v>
      </c>
      <c r="M31" s="183">
        <f t="shared" ref="M31:R31" si="4">SUM(M33:M40)</f>
        <v>0</v>
      </c>
      <c r="N31" s="21">
        <f t="shared" si="4"/>
        <v>0</v>
      </c>
      <c r="O31" s="21">
        <f t="shared" si="4"/>
        <v>0</v>
      </c>
      <c r="P31" s="21">
        <f t="shared" si="4"/>
        <v>0</v>
      </c>
      <c r="Q31" s="21">
        <f t="shared" si="4"/>
        <v>0</v>
      </c>
      <c r="R31" s="21">
        <f t="shared" si="4"/>
        <v>0</v>
      </c>
    </row>
    <row r="32" spans="1:18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8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185">
        <v>0</v>
      </c>
      <c r="N33" s="32">
        <v>0</v>
      </c>
      <c r="O33" s="32">
        <v>0</v>
      </c>
      <c r="P33" s="32">
        <v>0</v>
      </c>
      <c r="Q33" s="32">
        <v>0</v>
      </c>
      <c r="R33" s="32">
        <f>SUM(M33:Q33)</f>
        <v>0</v>
      </c>
    </row>
    <row r="34" spans="1:18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185">
        <v>0</v>
      </c>
      <c r="N34" s="32">
        <v>0</v>
      </c>
      <c r="O34" s="32">
        <v>0</v>
      </c>
      <c r="P34" s="32">
        <v>0</v>
      </c>
      <c r="Q34" s="32">
        <v>0</v>
      </c>
      <c r="R34" s="32">
        <f t="shared" ref="R34:R40" si="5">SUM(M34:Q34)</f>
        <v>0</v>
      </c>
    </row>
    <row r="35" spans="1:18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185">
        <v>0</v>
      </c>
      <c r="N35" s="32">
        <v>0</v>
      </c>
      <c r="O35" s="32">
        <v>0</v>
      </c>
      <c r="P35" s="32">
        <v>0</v>
      </c>
      <c r="Q35" s="32">
        <v>0</v>
      </c>
      <c r="R35" s="32">
        <f t="shared" si="5"/>
        <v>0</v>
      </c>
    </row>
    <row r="36" spans="1:18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185">
        <v>0</v>
      </c>
      <c r="N36" s="32">
        <v>0</v>
      </c>
      <c r="O36" s="32">
        <v>0</v>
      </c>
      <c r="P36" s="32">
        <v>0</v>
      </c>
      <c r="Q36" s="32">
        <v>0</v>
      </c>
      <c r="R36" s="32">
        <f t="shared" si="5"/>
        <v>0</v>
      </c>
    </row>
    <row r="37" spans="1:18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185">
        <v>0</v>
      </c>
      <c r="N37" s="32">
        <v>0</v>
      </c>
      <c r="O37" s="32">
        <v>0</v>
      </c>
      <c r="P37" s="32">
        <v>0</v>
      </c>
      <c r="Q37" s="32">
        <v>0</v>
      </c>
      <c r="R37" s="32">
        <f t="shared" si="5"/>
        <v>0</v>
      </c>
    </row>
    <row r="38" spans="1:18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185">
        <v>0</v>
      </c>
      <c r="N38" s="32">
        <v>0</v>
      </c>
      <c r="O38" s="32">
        <v>0</v>
      </c>
      <c r="P38" s="32">
        <v>0</v>
      </c>
      <c r="Q38" s="32">
        <v>0</v>
      </c>
      <c r="R38" s="32">
        <f t="shared" si="5"/>
        <v>0</v>
      </c>
    </row>
    <row r="39" spans="1:18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185">
        <v>0</v>
      </c>
      <c r="N39" s="32">
        <v>0</v>
      </c>
      <c r="O39" s="32">
        <v>0</v>
      </c>
      <c r="P39" s="32">
        <v>0</v>
      </c>
      <c r="Q39" s="32">
        <v>0</v>
      </c>
      <c r="R39" s="32">
        <f t="shared" si="5"/>
        <v>0</v>
      </c>
    </row>
    <row r="40" spans="1:18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185">
        <v>0</v>
      </c>
      <c r="N40" s="32">
        <v>0</v>
      </c>
      <c r="O40" s="32">
        <v>0</v>
      </c>
      <c r="P40" s="32">
        <v>0</v>
      </c>
      <c r="Q40" s="32">
        <v>0</v>
      </c>
      <c r="R40" s="32">
        <f t="shared" si="5"/>
        <v>0</v>
      </c>
    </row>
    <row r="41" spans="1:18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8" ht="15.75" thickBot="1" x14ac:dyDescent="0.3">
      <c r="A42" s="18" t="s">
        <v>60</v>
      </c>
      <c r="B42" s="19"/>
      <c r="C42" s="66"/>
      <c r="D42" s="64"/>
      <c r="E42" s="21">
        <f t="shared" ref="E42:R42" si="6">SUM(E44:E66)</f>
        <v>121922.489</v>
      </c>
      <c r="F42" s="21">
        <f t="shared" si="6"/>
        <v>14548</v>
      </c>
      <c r="G42" s="21">
        <f t="shared" si="6"/>
        <v>10447</v>
      </c>
      <c r="H42" s="21">
        <f t="shared" si="6"/>
        <v>9722</v>
      </c>
      <c r="I42" s="21">
        <f t="shared" si="6"/>
        <v>8915</v>
      </c>
      <c r="J42" s="21">
        <f t="shared" si="6"/>
        <v>8878</v>
      </c>
      <c r="K42" s="21">
        <f t="shared" si="6"/>
        <v>5378</v>
      </c>
      <c r="L42" s="21">
        <f t="shared" si="6"/>
        <v>7611</v>
      </c>
      <c r="M42" s="183">
        <f t="shared" si="6"/>
        <v>11</v>
      </c>
      <c r="N42" s="21">
        <f t="shared" si="6"/>
        <v>179</v>
      </c>
      <c r="O42" s="21">
        <f t="shared" si="6"/>
        <v>487</v>
      </c>
      <c r="P42" s="21">
        <f t="shared" si="6"/>
        <v>0</v>
      </c>
      <c r="Q42" s="21">
        <f t="shared" si="6"/>
        <v>39</v>
      </c>
      <c r="R42" s="21">
        <f t="shared" si="6"/>
        <v>716</v>
      </c>
    </row>
    <row r="43" spans="1:18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8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184">
        <v>0</v>
      </c>
      <c r="N44" s="41">
        <v>0</v>
      </c>
      <c r="O44" s="41">
        <v>0</v>
      </c>
      <c r="P44" s="41">
        <v>0</v>
      </c>
      <c r="Q44" s="41">
        <v>0</v>
      </c>
      <c r="R44" s="41">
        <f>SUM(M44:Q44)</f>
        <v>0</v>
      </c>
    </row>
    <row r="45" spans="1:18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184">
        <v>0</v>
      </c>
      <c r="N45" s="41">
        <v>0</v>
      </c>
      <c r="O45" s="41">
        <v>12</v>
      </c>
      <c r="P45" s="41">
        <v>0</v>
      </c>
      <c r="Q45" s="41">
        <v>0</v>
      </c>
      <c r="R45" s="41">
        <f t="shared" ref="R45:R66" si="7">SUM(M45:Q45)</f>
        <v>12</v>
      </c>
    </row>
    <row r="46" spans="1:18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184">
        <v>0</v>
      </c>
      <c r="N46" s="41">
        <v>0</v>
      </c>
      <c r="O46" s="41">
        <v>0</v>
      </c>
      <c r="P46" s="41">
        <v>0</v>
      </c>
      <c r="Q46" s="41">
        <v>0</v>
      </c>
      <c r="R46" s="41">
        <f t="shared" si="7"/>
        <v>0</v>
      </c>
    </row>
    <row r="47" spans="1:18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184">
        <v>0</v>
      </c>
      <c r="N47" s="41">
        <v>0</v>
      </c>
      <c r="O47" s="41">
        <v>0</v>
      </c>
      <c r="P47" s="41">
        <v>0</v>
      </c>
      <c r="Q47" s="41">
        <v>0</v>
      </c>
      <c r="R47" s="41">
        <f t="shared" si="7"/>
        <v>0</v>
      </c>
    </row>
    <row r="48" spans="1:18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184">
        <v>0</v>
      </c>
      <c r="N48" s="41">
        <v>0</v>
      </c>
      <c r="O48" s="41">
        <v>0</v>
      </c>
      <c r="P48" s="41">
        <v>0</v>
      </c>
      <c r="Q48" s="41">
        <v>0</v>
      </c>
      <c r="R48" s="41">
        <f t="shared" si="7"/>
        <v>0</v>
      </c>
    </row>
    <row r="49" spans="1:18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184">
        <v>0</v>
      </c>
      <c r="N49" s="41">
        <v>0</v>
      </c>
      <c r="O49" s="41">
        <v>0</v>
      </c>
      <c r="P49" s="41">
        <v>0</v>
      </c>
      <c r="Q49" s="41">
        <v>0</v>
      </c>
      <c r="R49" s="41">
        <f t="shared" si="7"/>
        <v>0</v>
      </c>
    </row>
    <row r="50" spans="1:18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184">
        <v>0</v>
      </c>
      <c r="N50" s="41">
        <v>0</v>
      </c>
      <c r="O50" s="41">
        <v>0</v>
      </c>
      <c r="P50" s="41">
        <v>0</v>
      </c>
      <c r="Q50" s="41"/>
      <c r="R50" s="41">
        <f t="shared" si="7"/>
        <v>0</v>
      </c>
    </row>
    <row r="51" spans="1:18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184">
        <v>1</v>
      </c>
      <c r="N51" s="41">
        <v>78</v>
      </c>
      <c r="O51" s="41">
        <v>474</v>
      </c>
      <c r="P51" s="41">
        <v>0</v>
      </c>
      <c r="Q51" s="41">
        <v>22</v>
      </c>
      <c r="R51" s="41">
        <f t="shared" si="7"/>
        <v>575</v>
      </c>
    </row>
    <row r="52" spans="1:18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184">
        <v>0</v>
      </c>
      <c r="N52" s="41">
        <v>0</v>
      </c>
      <c r="O52" s="41">
        <v>0</v>
      </c>
      <c r="P52" s="41">
        <v>0</v>
      </c>
      <c r="Q52" s="41">
        <v>0</v>
      </c>
      <c r="R52" s="41">
        <f t="shared" si="7"/>
        <v>0</v>
      </c>
    </row>
    <row r="53" spans="1:18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185">
        <v>0</v>
      </c>
      <c r="N53" s="32">
        <v>0</v>
      </c>
      <c r="O53" s="32">
        <v>0</v>
      </c>
      <c r="P53" s="32">
        <v>0</v>
      </c>
      <c r="Q53" s="32">
        <v>0</v>
      </c>
      <c r="R53" s="41">
        <f t="shared" si="7"/>
        <v>0</v>
      </c>
    </row>
    <row r="54" spans="1:18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185">
        <v>0</v>
      </c>
      <c r="N54" s="32">
        <v>0</v>
      </c>
      <c r="O54" s="32">
        <v>0</v>
      </c>
      <c r="P54" s="32">
        <v>0</v>
      </c>
      <c r="Q54" s="32">
        <v>0</v>
      </c>
      <c r="R54" s="41">
        <f t="shared" si="7"/>
        <v>0</v>
      </c>
    </row>
    <row r="55" spans="1:18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185">
        <v>0</v>
      </c>
      <c r="N55" s="32">
        <v>0</v>
      </c>
      <c r="O55" s="32">
        <v>0</v>
      </c>
      <c r="P55" s="32">
        <v>0</v>
      </c>
      <c r="Q55" s="32">
        <v>0</v>
      </c>
      <c r="R55" s="41">
        <f t="shared" si="7"/>
        <v>0</v>
      </c>
    </row>
    <row r="56" spans="1:18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185">
        <v>0</v>
      </c>
      <c r="N56" s="32">
        <v>0</v>
      </c>
      <c r="O56" s="32">
        <v>0</v>
      </c>
      <c r="P56" s="32">
        <v>0</v>
      </c>
      <c r="Q56" s="32">
        <v>0</v>
      </c>
      <c r="R56" s="41">
        <f t="shared" si="7"/>
        <v>0</v>
      </c>
    </row>
    <row r="57" spans="1:18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185">
        <v>0</v>
      </c>
      <c r="N57" s="32">
        <v>0</v>
      </c>
      <c r="O57" s="32">
        <v>0</v>
      </c>
      <c r="P57" s="32">
        <v>0</v>
      </c>
      <c r="Q57" s="32">
        <v>0</v>
      </c>
      <c r="R57" s="41">
        <f t="shared" si="7"/>
        <v>0</v>
      </c>
    </row>
    <row r="58" spans="1:18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184">
        <v>0</v>
      </c>
      <c r="N58" s="41">
        <v>0</v>
      </c>
      <c r="O58" s="41">
        <v>0</v>
      </c>
      <c r="P58" s="41">
        <v>0</v>
      </c>
      <c r="Q58" s="41">
        <v>0</v>
      </c>
      <c r="R58" s="41">
        <f t="shared" si="7"/>
        <v>0</v>
      </c>
    </row>
    <row r="59" spans="1:18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184">
        <v>0</v>
      </c>
      <c r="N59" s="41">
        <v>0</v>
      </c>
      <c r="O59" s="41">
        <v>0</v>
      </c>
      <c r="P59" s="41">
        <v>0</v>
      </c>
      <c r="Q59" s="41">
        <v>0</v>
      </c>
      <c r="R59" s="41">
        <f t="shared" si="7"/>
        <v>0</v>
      </c>
    </row>
    <row r="60" spans="1:18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184">
        <v>0</v>
      </c>
      <c r="N60" s="41">
        <v>0</v>
      </c>
      <c r="O60" s="41">
        <v>0</v>
      </c>
      <c r="P60" s="41">
        <v>0</v>
      </c>
      <c r="Q60" s="41">
        <v>0</v>
      </c>
      <c r="R60" s="41">
        <f t="shared" si="7"/>
        <v>0</v>
      </c>
    </row>
    <row r="61" spans="1:18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184">
        <v>8</v>
      </c>
      <c r="N61" s="41">
        <v>0</v>
      </c>
      <c r="O61" s="41">
        <v>0</v>
      </c>
      <c r="P61" s="41">
        <v>0</v>
      </c>
      <c r="Q61" s="41">
        <v>0</v>
      </c>
      <c r="R61" s="41">
        <f t="shared" si="7"/>
        <v>8</v>
      </c>
    </row>
    <row r="62" spans="1:18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184">
        <v>2</v>
      </c>
      <c r="N62" s="41">
        <v>2</v>
      </c>
      <c r="O62" s="41">
        <v>1</v>
      </c>
      <c r="P62" s="41">
        <v>0</v>
      </c>
      <c r="Q62" s="41">
        <v>0</v>
      </c>
      <c r="R62" s="41">
        <f t="shared" si="7"/>
        <v>5</v>
      </c>
    </row>
    <row r="63" spans="1:18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184">
        <v>0</v>
      </c>
      <c r="N63" s="41">
        <v>0</v>
      </c>
      <c r="O63" s="41">
        <v>0</v>
      </c>
      <c r="P63" s="41">
        <v>0</v>
      </c>
      <c r="Q63" s="41">
        <v>17</v>
      </c>
      <c r="R63" s="41">
        <f t="shared" si="7"/>
        <v>17</v>
      </c>
    </row>
    <row r="64" spans="1:18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184">
        <v>0</v>
      </c>
      <c r="N64" s="53">
        <v>99</v>
      </c>
      <c r="O64" s="53">
        <v>0</v>
      </c>
      <c r="P64" s="53">
        <v>0</v>
      </c>
      <c r="Q64" s="53">
        <v>0</v>
      </c>
      <c r="R64" s="41">
        <f t="shared" si="7"/>
        <v>99</v>
      </c>
    </row>
    <row r="65" spans="1:746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184">
        <v>0</v>
      </c>
      <c r="N65" s="41">
        <v>0</v>
      </c>
      <c r="O65" s="41">
        <v>0</v>
      </c>
      <c r="P65" s="41">
        <v>0</v>
      </c>
      <c r="Q65" s="41">
        <v>0</v>
      </c>
      <c r="R65" s="41">
        <f t="shared" si="7"/>
        <v>0</v>
      </c>
    </row>
    <row r="66" spans="1:746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184">
        <v>0</v>
      </c>
      <c r="N66" s="41">
        <v>0</v>
      </c>
      <c r="O66" s="41">
        <v>0</v>
      </c>
      <c r="P66" s="41">
        <v>0</v>
      </c>
      <c r="Q66" s="41">
        <v>0</v>
      </c>
      <c r="R66" s="41">
        <f t="shared" si="7"/>
        <v>0</v>
      </c>
    </row>
    <row r="67" spans="1:746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6" ht="15" customHeight="1" thickBot="1" x14ac:dyDescent="0.3">
      <c r="A68" s="78" t="s">
        <v>86</v>
      </c>
      <c r="B68" s="79"/>
      <c r="C68" s="20"/>
      <c r="D68" s="19"/>
      <c r="E68" s="21">
        <f t="shared" ref="E68:R68" si="8">SUM(E70:E89)</f>
        <v>272639.37343000004</v>
      </c>
      <c r="F68" s="21">
        <f t="shared" si="8"/>
        <v>26697.138607500001</v>
      </c>
      <c r="G68" s="21">
        <f t="shared" si="8"/>
        <v>38816</v>
      </c>
      <c r="H68" s="21">
        <f t="shared" si="8"/>
        <v>11404</v>
      </c>
      <c r="I68" s="21">
        <f t="shared" si="8"/>
        <v>12919</v>
      </c>
      <c r="J68" s="21">
        <f t="shared" si="8"/>
        <v>10811</v>
      </c>
      <c r="K68" s="21">
        <f t="shared" si="8"/>
        <v>9811</v>
      </c>
      <c r="L68" s="21">
        <f t="shared" si="8"/>
        <v>6169</v>
      </c>
      <c r="M68" s="183">
        <f t="shared" si="8"/>
        <v>336</v>
      </c>
      <c r="N68" s="21">
        <f t="shared" si="8"/>
        <v>358</v>
      </c>
      <c r="O68" s="21">
        <f t="shared" si="8"/>
        <v>0</v>
      </c>
      <c r="P68" s="21">
        <f t="shared" si="8"/>
        <v>419</v>
      </c>
      <c r="Q68" s="21">
        <f t="shared" si="8"/>
        <v>604</v>
      </c>
      <c r="R68" s="21">
        <f t="shared" si="8"/>
        <v>1717</v>
      </c>
    </row>
    <row r="69" spans="1:746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6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184">
        <v>0</v>
      </c>
      <c r="N70" s="41">
        <v>0</v>
      </c>
      <c r="O70" s="41">
        <v>0</v>
      </c>
      <c r="P70" s="41">
        <v>0</v>
      </c>
      <c r="Q70" s="41">
        <v>0</v>
      </c>
      <c r="R70" s="41">
        <f>SUM(M70:Q70)</f>
        <v>0</v>
      </c>
      <c r="U70" s="215">
        <f>(Q68/Q200)*100%</f>
        <v>0.5388046387154326</v>
      </c>
    </row>
    <row r="71" spans="1:746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184">
        <v>0</v>
      </c>
      <c r="N71" s="41">
        <v>0</v>
      </c>
      <c r="O71" s="41">
        <v>0</v>
      </c>
      <c r="P71" s="41">
        <v>0</v>
      </c>
      <c r="Q71" s="41">
        <v>0</v>
      </c>
      <c r="R71" s="41">
        <f t="shared" ref="R71:R89" si="9">SUM(M71:Q71)</f>
        <v>0</v>
      </c>
    </row>
    <row r="72" spans="1:746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184">
        <v>0</v>
      </c>
      <c r="N72" s="41">
        <v>0</v>
      </c>
      <c r="O72" s="41">
        <v>0</v>
      </c>
      <c r="P72" s="41">
        <v>0</v>
      </c>
      <c r="Q72" s="41">
        <v>0</v>
      </c>
      <c r="R72" s="41">
        <f t="shared" si="9"/>
        <v>0</v>
      </c>
    </row>
    <row r="73" spans="1:746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184">
        <v>0</v>
      </c>
      <c r="N73" s="41">
        <v>0</v>
      </c>
      <c r="O73" s="41">
        <v>0</v>
      </c>
      <c r="P73" s="41">
        <v>0</v>
      </c>
      <c r="Q73" s="41">
        <v>0</v>
      </c>
      <c r="R73" s="41">
        <f t="shared" si="9"/>
        <v>0</v>
      </c>
    </row>
    <row r="74" spans="1:746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184">
        <v>0</v>
      </c>
      <c r="N74" s="41">
        <v>0</v>
      </c>
      <c r="O74" s="41">
        <v>0</v>
      </c>
      <c r="P74" s="41">
        <v>0</v>
      </c>
      <c r="Q74" s="41">
        <v>0</v>
      </c>
      <c r="R74" s="41">
        <f t="shared" si="9"/>
        <v>0</v>
      </c>
    </row>
    <row r="75" spans="1:746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184">
        <v>0</v>
      </c>
      <c r="N75" s="41">
        <v>0</v>
      </c>
      <c r="O75" s="41">
        <v>0</v>
      </c>
      <c r="P75" s="41">
        <v>0</v>
      </c>
      <c r="Q75" s="41">
        <v>0</v>
      </c>
      <c r="R75" s="41">
        <f t="shared" si="9"/>
        <v>0</v>
      </c>
    </row>
    <row r="76" spans="1:746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184">
        <v>71</v>
      </c>
      <c r="N76" s="53">
        <v>0</v>
      </c>
      <c r="O76" s="53">
        <v>0</v>
      </c>
      <c r="P76" s="53">
        <v>0</v>
      </c>
      <c r="Q76" s="53">
        <v>0</v>
      </c>
      <c r="R76" s="41">
        <f t="shared" si="9"/>
        <v>71</v>
      </c>
    </row>
    <row r="77" spans="1:746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186">
        <v>0</v>
      </c>
      <c r="N77" s="26">
        <v>0</v>
      </c>
      <c r="O77" s="26">
        <v>0</v>
      </c>
      <c r="P77" s="26">
        <v>0</v>
      </c>
      <c r="Q77" s="26">
        <v>0</v>
      </c>
      <c r="R77" s="41">
        <f t="shared" si="9"/>
        <v>0</v>
      </c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  <c r="ABQ77" s="92"/>
      <c r="ABR77" s="92"/>
    </row>
    <row r="78" spans="1:746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186">
        <v>265</v>
      </c>
      <c r="N78" s="26">
        <v>358</v>
      </c>
      <c r="O78" s="26">
        <v>0</v>
      </c>
      <c r="P78" s="26">
        <v>419</v>
      </c>
      <c r="Q78" s="26">
        <v>604</v>
      </c>
      <c r="R78" s="41">
        <f t="shared" si="9"/>
        <v>1646</v>
      </c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  <c r="ABQ78" s="92"/>
      <c r="ABR78" s="92"/>
    </row>
    <row r="79" spans="1:746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186">
        <v>0</v>
      </c>
      <c r="N79" s="26">
        <v>0</v>
      </c>
      <c r="O79" s="26">
        <v>0</v>
      </c>
      <c r="P79" s="26">
        <v>0</v>
      </c>
      <c r="Q79" s="26">
        <v>0</v>
      </c>
      <c r="R79" s="41">
        <f t="shared" si="9"/>
        <v>0</v>
      </c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</row>
    <row r="80" spans="1:746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186">
        <v>0</v>
      </c>
      <c r="N80" s="26">
        <v>0</v>
      </c>
      <c r="O80" s="26">
        <v>0</v>
      </c>
      <c r="P80" s="26">
        <v>0</v>
      </c>
      <c r="Q80" s="26">
        <v>0</v>
      </c>
      <c r="R80" s="41">
        <f t="shared" si="9"/>
        <v>0</v>
      </c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</row>
    <row r="81" spans="1:746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186">
        <v>0</v>
      </c>
      <c r="N81" s="26">
        <v>0</v>
      </c>
      <c r="O81" s="26">
        <v>0</v>
      </c>
      <c r="P81" s="26">
        <v>0</v>
      </c>
      <c r="Q81" s="26">
        <v>0</v>
      </c>
      <c r="R81" s="41">
        <f t="shared" si="9"/>
        <v>0</v>
      </c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</row>
    <row r="82" spans="1:746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186">
        <v>0</v>
      </c>
      <c r="N82" s="26">
        <v>0</v>
      </c>
      <c r="O82" s="26">
        <v>0</v>
      </c>
      <c r="P82" s="26">
        <v>0</v>
      </c>
      <c r="Q82" s="26">
        <v>0</v>
      </c>
      <c r="R82" s="41">
        <f t="shared" si="9"/>
        <v>0</v>
      </c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</row>
    <row r="83" spans="1:746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186">
        <v>0</v>
      </c>
      <c r="N83" s="26">
        <v>0</v>
      </c>
      <c r="O83" s="26">
        <v>0</v>
      </c>
      <c r="P83" s="26">
        <v>0</v>
      </c>
      <c r="Q83" s="26">
        <v>0</v>
      </c>
      <c r="R83" s="41">
        <f t="shared" si="9"/>
        <v>0</v>
      </c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</row>
    <row r="84" spans="1:746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186">
        <v>0</v>
      </c>
      <c r="N84" s="98">
        <v>0</v>
      </c>
      <c r="O84" s="98">
        <v>0</v>
      </c>
      <c r="P84" s="98">
        <v>0</v>
      </c>
      <c r="Q84" s="98">
        <v>0</v>
      </c>
      <c r="R84" s="41">
        <f t="shared" si="9"/>
        <v>0</v>
      </c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  <c r="ABQ84" s="99"/>
      <c r="ABR84" s="99"/>
    </row>
    <row r="85" spans="1:746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186">
        <v>0</v>
      </c>
      <c r="N85" s="26">
        <v>0</v>
      </c>
      <c r="O85" s="26">
        <v>0</v>
      </c>
      <c r="P85" s="26">
        <v>0</v>
      </c>
      <c r="Q85" s="26">
        <v>0</v>
      </c>
      <c r="R85" s="41">
        <f t="shared" si="9"/>
        <v>0</v>
      </c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</row>
    <row r="86" spans="1:746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186">
        <v>0</v>
      </c>
      <c r="N86" s="26">
        <v>0</v>
      </c>
      <c r="O86" s="26">
        <v>0</v>
      </c>
      <c r="P86" s="26">
        <v>0</v>
      </c>
      <c r="Q86" s="26">
        <v>0</v>
      </c>
      <c r="R86" s="41">
        <f t="shared" si="9"/>
        <v>0</v>
      </c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  <c r="ABQ86" s="92"/>
      <c r="ABR86" s="92"/>
    </row>
    <row r="87" spans="1:746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186">
        <v>0</v>
      </c>
      <c r="N87" s="26">
        <v>0</v>
      </c>
      <c r="O87" s="26">
        <v>0</v>
      </c>
      <c r="P87" s="26">
        <v>0</v>
      </c>
      <c r="Q87" s="26">
        <v>0</v>
      </c>
      <c r="R87" s="41">
        <f t="shared" si="9"/>
        <v>0</v>
      </c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</row>
    <row r="88" spans="1:746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186">
        <v>0</v>
      </c>
      <c r="N88" s="98">
        <v>0</v>
      </c>
      <c r="O88" s="98">
        <v>0</v>
      </c>
      <c r="P88" s="98">
        <v>0</v>
      </c>
      <c r="Q88" s="98">
        <v>0</v>
      </c>
      <c r="R88" s="41">
        <f t="shared" si="9"/>
        <v>0</v>
      </c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  <c r="ABQ88" s="99"/>
      <c r="ABR88" s="99"/>
    </row>
    <row r="89" spans="1:746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186">
        <v>0</v>
      </c>
      <c r="N89" s="26">
        <v>0</v>
      </c>
      <c r="O89" s="26">
        <v>0</v>
      </c>
      <c r="P89" s="26">
        <v>0</v>
      </c>
      <c r="Q89" s="26">
        <v>0</v>
      </c>
      <c r="R89" s="41">
        <f t="shared" si="9"/>
        <v>0</v>
      </c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</row>
    <row r="90" spans="1:746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187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  <c r="ABR90" s="92"/>
    </row>
    <row r="91" spans="1:746" ht="15" customHeight="1" thickBot="1" x14ac:dyDescent="0.3">
      <c r="A91" s="18" t="s">
        <v>107</v>
      </c>
      <c r="B91" s="79"/>
      <c r="C91" s="19"/>
      <c r="D91" s="20"/>
      <c r="E91" s="21">
        <f t="shared" ref="E91:K91" si="10">SUM(E94:E98)</f>
        <v>16811</v>
      </c>
      <c r="F91" s="21">
        <f t="shared" si="10"/>
        <v>3367</v>
      </c>
      <c r="G91" s="21">
        <f t="shared" si="10"/>
        <v>2519</v>
      </c>
      <c r="H91" s="21">
        <f t="shared" si="10"/>
        <v>1800</v>
      </c>
      <c r="I91" s="21">
        <f t="shared" si="10"/>
        <v>2300</v>
      </c>
      <c r="J91" s="21">
        <f t="shared" si="10"/>
        <v>3328</v>
      </c>
      <c r="K91" s="21">
        <f t="shared" si="10"/>
        <v>3796</v>
      </c>
      <c r="L91" s="21">
        <f t="shared" ref="L91:R91" si="11">SUM(L93:L98)</f>
        <v>2368</v>
      </c>
      <c r="M91" s="183">
        <f t="shared" si="11"/>
        <v>124</v>
      </c>
      <c r="N91" s="21">
        <f t="shared" si="11"/>
        <v>148</v>
      </c>
      <c r="O91" s="21">
        <f t="shared" si="11"/>
        <v>57</v>
      </c>
      <c r="P91" s="21">
        <f t="shared" si="11"/>
        <v>0</v>
      </c>
      <c r="Q91" s="21">
        <f>SUM(Q93:Q98)</f>
        <v>0</v>
      </c>
      <c r="R91" s="21">
        <f t="shared" si="11"/>
        <v>329</v>
      </c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</row>
    <row r="92" spans="1:746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187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</row>
    <row r="93" spans="1:746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186">
        <v>0</v>
      </c>
      <c r="N93" s="43">
        <v>0</v>
      </c>
      <c r="O93" s="43">
        <v>0</v>
      </c>
      <c r="P93" s="43">
        <v>0</v>
      </c>
      <c r="Q93" s="43">
        <v>0</v>
      </c>
      <c r="R93" s="43">
        <f t="shared" ref="R93:R98" si="12">SUM(M93:Q93)</f>
        <v>0</v>
      </c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</row>
    <row r="94" spans="1:746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186">
        <v>0</v>
      </c>
      <c r="N94" s="26">
        <v>0</v>
      </c>
      <c r="O94" s="26">
        <v>0</v>
      </c>
      <c r="P94" s="26">
        <v>0</v>
      </c>
      <c r="Q94" s="26">
        <v>0</v>
      </c>
      <c r="R94" s="43">
        <f t="shared" si="12"/>
        <v>0</v>
      </c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</row>
    <row r="95" spans="1:746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186">
        <v>0</v>
      </c>
      <c r="N95" s="26">
        <v>0</v>
      </c>
      <c r="O95" s="26">
        <v>0</v>
      </c>
      <c r="P95" s="26">
        <v>0</v>
      </c>
      <c r="Q95" s="26">
        <v>0</v>
      </c>
      <c r="R95" s="43">
        <f t="shared" si="12"/>
        <v>0</v>
      </c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</row>
    <row r="96" spans="1:746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188">
        <v>0</v>
      </c>
      <c r="N96" s="49">
        <v>148</v>
      </c>
      <c r="O96" s="49">
        <v>0</v>
      </c>
      <c r="P96" s="49">
        <v>0</v>
      </c>
      <c r="Q96" s="49">
        <v>0</v>
      </c>
      <c r="R96" s="43">
        <f t="shared" si="12"/>
        <v>148</v>
      </c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  <c r="ABQ96" s="110"/>
      <c r="ABR96" s="110"/>
    </row>
    <row r="97" spans="1:746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186">
        <v>0</v>
      </c>
      <c r="N97" s="26">
        <v>0</v>
      </c>
      <c r="O97" s="26">
        <v>0</v>
      </c>
      <c r="P97" s="26">
        <v>0</v>
      </c>
      <c r="Q97" s="26">
        <v>0</v>
      </c>
      <c r="R97" s="43">
        <f t="shared" si="12"/>
        <v>0</v>
      </c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</row>
    <row r="98" spans="1:746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186">
        <v>124</v>
      </c>
      <c r="N98" s="26">
        <v>0</v>
      </c>
      <c r="O98" s="26">
        <v>57</v>
      </c>
      <c r="P98" s="26">
        <v>0</v>
      </c>
      <c r="Q98" s="26">
        <v>0</v>
      </c>
      <c r="R98" s="43">
        <f t="shared" si="12"/>
        <v>181</v>
      </c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</row>
    <row r="99" spans="1:746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187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</row>
    <row r="100" spans="1:746" ht="15" customHeight="1" thickBot="1" x14ac:dyDescent="0.3">
      <c r="A100" s="62" t="s">
        <v>113</v>
      </c>
      <c r="B100" s="63"/>
      <c r="C100" s="63"/>
      <c r="D100" s="64"/>
      <c r="E100" s="21">
        <f t="shared" ref="E100:R100" si="13">SUM(E102:E123)</f>
        <v>24770.21</v>
      </c>
      <c r="F100" s="21">
        <f t="shared" si="13"/>
        <v>1972</v>
      </c>
      <c r="G100" s="21">
        <f t="shared" si="13"/>
        <v>2696</v>
      </c>
      <c r="H100" s="21">
        <f t="shared" si="13"/>
        <v>2190</v>
      </c>
      <c r="I100" s="21">
        <f t="shared" si="13"/>
        <v>3460</v>
      </c>
      <c r="J100" s="21">
        <f t="shared" si="13"/>
        <v>2725</v>
      </c>
      <c r="K100" s="21">
        <f t="shared" si="13"/>
        <v>3385</v>
      </c>
      <c r="L100" s="21">
        <f t="shared" si="13"/>
        <v>2973</v>
      </c>
      <c r="M100" s="183">
        <f t="shared" si="13"/>
        <v>0</v>
      </c>
      <c r="N100" s="21">
        <f t="shared" si="13"/>
        <v>84</v>
      </c>
      <c r="O100" s="21">
        <f t="shared" si="13"/>
        <v>380</v>
      </c>
      <c r="P100" s="21">
        <f t="shared" si="13"/>
        <v>362</v>
      </c>
      <c r="Q100" s="21">
        <f t="shared" si="13"/>
        <v>105</v>
      </c>
      <c r="R100" s="21">
        <f t="shared" si="13"/>
        <v>931</v>
      </c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  <c r="ABR100" s="92"/>
    </row>
    <row r="101" spans="1:746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6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184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f>SUM(M102:Q102)</f>
        <v>0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</row>
    <row r="103" spans="1:746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184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f t="shared" ref="R103:R123" si="14">SUM(M103:Q103)</f>
        <v>0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</row>
    <row r="104" spans="1:746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184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f t="shared" si="14"/>
        <v>0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</row>
    <row r="105" spans="1:746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184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f t="shared" si="14"/>
        <v>0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</row>
    <row r="106" spans="1:746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184">
        <v>0</v>
      </c>
      <c r="N106" s="33">
        <v>38</v>
      </c>
      <c r="O106" s="33">
        <v>2</v>
      </c>
      <c r="P106" s="33">
        <v>0</v>
      </c>
      <c r="Q106" s="33">
        <v>93</v>
      </c>
      <c r="R106" s="33">
        <f t="shared" si="14"/>
        <v>133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</row>
    <row r="107" spans="1:746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184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f t="shared" si="14"/>
        <v>0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</row>
    <row r="108" spans="1:746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184">
        <v>0</v>
      </c>
      <c r="N108" s="33">
        <v>0</v>
      </c>
      <c r="O108" s="33">
        <v>378</v>
      </c>
      <c r="P108" s="33">
        <v>0</v>
      </c>
      <c r="Q108" s="33">
        <v>12</v>
      </c>
      <c r="R108" s="33">
        <f t="shared" si="14"/>
        <v>390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</row>
    <row r="109" spans="1:746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184">
        <v>0</v>
      </c>
      <c r="N109" s="41">
        <v>0</v>
      </c>
      <c r="O109" s="41">
        <v>0</v>
      </c>
      <c r="P109" s="41">
        <v>0</v>
      </c>
      <c r="Q109" s="41">
        <v>0</v>
      </c>
      <c r="R109" s="33">
        <f t="shared" si="14"/>
        <v>0</v>
      </c>
    </row>
    <row r="110" spans="1:746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184">
        <v>0</v>
      </c>
      <c r="N110" s="41">
        <v>0</v>
      </c>
      <c r="O110" s="41">
        <v>0</v>
      </c>
      <c r="P110" s="41">
        <v>0</v>
      </c>
      <c r="Q110" s="41">
        <v>0</v>
      </c>
      <c r="R110" s="33">
        <f t="shared" si="14"/>
        <v>0</v>
      </c>
    </row>
    <row r="111" spans="1:746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184">
        <v>0</v>
      </c>
      <c r="N111" s="41">
        <v>0</v>
      </c>
      <c r="O111" s="41">
        <v>0</v>
      </c>
      <c r="P111" s="41">
        <v>0</v>
      </c>
      <c r="Q111" s="41">
        <v>0</v>
      </c>
      <c r="R111" s="33">
        <f t="shared" si="14"/>
        <v>0</v>
      </c>
    </row>
    <row r="112" spans="1:746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184">
        <v>0</v>
      </c>
      <c r="N112" s="41">
        <v>0</v>
      </c>
      <c r="O112" s="41">
        <v>0</v>
      </c>
      <c r="P112" s="41">
        <v>0</v>
      </c>
      <c r="Q112" s="41">
        <v>0</v>
      </c>
      <c r="R112" s="33">
        <f t="shared" si="14"/>
        <v>0</v>
      </c>
    </row>
    <row r="113" spans="1:21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184">
        <v>0</v>
      </c>
      <c r="N113" s="41">
        <v>0</v>
      </c>
      <c r="O113" s="41">
        <v>0</v>
      </c>
      <c r="P113" s="41">
        <v>0</v>
      </c>
      <c r="Q113" s="41">
        <v>0</v>
      </c>
      <c r="R113" s="33">
        <f t="shared" si="14"/>
        <v>0</v>
      </c>
    </row>
    <row r="114" spans="1:21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184">
        <v>0</v>
      </c>
      <c r="N114" s="41">
        <v>46</v>
      </c>
      <c r="O114" s="41">
        <v>0</v>
      </c>
      <c r="P114" s="41">
        <v>0</v>
      </c>
      <c r="Q114" s="41">
        <v>0</v>
      </c>
      <c r="R114" s="33">
        <f t="shared" si="14"/>
        <v>46</v>
      </c>
    </row>
    <row r="115" spans="1:21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184">
        <v>0</v>
      </c>
      <c r="N115" s="41">
        <v>0</v>
      </c>
      <c r="O115" s="41">
        <v>0</v>
      </c>
      <c r="P115" s="41">
        <v>9</v>
      </c>
      <c r="Q115" s="41">
        <v>0</v>
      </c>
      <c r="R115" s="33">
        <f t="shared" si="14"/>
        <v>9</v>
      </c>
    </row>
    <row r="116" spans="1:21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184">
        <v>0</v>
      </c>
      <c r="N116" s="41">
        <v>0</v>
      </c>
      <c r="O116" s="41">
        <v>0</v>
      </c>
      <c r="P116" s="41">
        <v>353</v>
      </c>
      <c r="Q116" s="41">
        <v>0</v>
      </c>
      <c r="R116" s="33">
        <f t="shared" si="14"/>
        <v>353</v>
      </c>
    </row>
    <row r="117" spans="1:21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184">
        <v>0</v>
      </c>
      <c r="N117" s="41">
        <v>0</v>
      </c>
      <c r="O117" s="41">
        <v>0</v>
      </c>
      <c r="P117" s="41">
        <v>0</v>
      </c>
      <c r="Q117" s="41">
        <v>0</v>
      </c>
      <c r="R117" s="33">
        <f t="shared" si="14"/>
        <v>0</v>
      </c>
    </row>
    <row r="118" spans="1:21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184">
        <v>0</v>
      </c>
      <c r="N118" s="41">
        <v>0</v>
      </c>
      <c r="O118" s="41">
        <v>0</v>
      </c>
      <c r="P118" s="41">
        <v>0</v>
      </c>
      <c r="Q118" s="41">
        <v>0</v>
      </c>
      <c r="R118" s="33">
        <f t="shared" si="14"/>
        <v>0</v>
      </c>
    </row>
    <row r="119" spans="1:21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184">
        <v>0</v>
      </c>
      <c r="N119" s="41">
        <v>0</v>
      </c>
      <c r="O119" s="41">
        <v>0</v>
      </c>
      <c r="P119" s="41">
        <v>0</v>
      </c>
      <c r="Q119" s="41">
        <v>0</v>
      </c>
      <c r="R119" s="33">
        <f t="shared" si="14"/>
        <v>0</v>
      </c>
    </row>
    <row r="120" spans="1:21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184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f t="shared" si="14"/>
        <v>0</v>
      </c>
    </row>
    <row r="121" spans="1:21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184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f t="shared" si="14"/>
        <v>0</v>
      </c>
    </row>
    <row r="122" spans="1:21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184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f t="shared" si="14"/>
        <v>0</v>
      </c>
    </row>
    <row r="123" spans="1:21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184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f t="shared" si="14"/>
        <v>0</v>
      </c>
    </row>
    <row r="124" spans="1:21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21" ht="15.75" thickBot="1" x14ac:dyDescent="0.3">
      <c r="A125" s="18" t="s">
        <v>136</v>
      </c>
      <c r="B125" s="19"/>
      <c r="C125" s="19"/>
      <c r="D125" s="19"/>
      <c r="E125" s="21">
        <f t="shared" ref="E125:L125" si="15">SUM(E127:E138)</f>
        <v>17916.504208385999</v>
      </c>
      <c r="F125" s="21">
        <f t="shared" si="15"/>
        <v>1062</v>
      </c>
      <c r="G125" s="21">
        <f t="shared" si="15"/>
        <v>1030</v>
      </c>
      <c r="H125" s="21">
        <f t="shared" si="15"/>
        <v>1600</v>
      </c>
      <c r="I125" s="21">
        <f t="shared" si="15"/>
        <v>2733</v>
      </c>
      <c r="J125" s="21">
        <f t="shared" si="15"/>
        <v>2750</v>
      </c>
      <c r="K125" s="21">
        <f t="shared" si="15"/>
        <v>1846</v>
      </c>
      <c r="L125" s="21">
        <f t="shared" si="15"/>
        <v>1597</v>
      </c>
      <c r="M125" s="183">
        <f>SUM(M127:M138)</f>
        <v>41</v>
      </c>
      <c r="N125" s="21">
        <f>SUM(N127:N138)</f>
        <v>53</v>
      </c>
      <c r="O125" s="21">
        <f>SUM(O127:O137)</f>
        <v>62</v>
      </c>
      <c r="P125" s="21">
        <f>SUM(P127:P138)</f>
        <v>0</v>
      </c>
      <c r="Q125" s="21">
        <f>SUM(Q127:Q138)</f>
        <v>157</v>
      </c>
      <c r="R125" s="21">
        <f>SUM(R127:R137)</f>
        <v>313</v>
      </c>
      <c r="U125" s="212"/>
    </row>
    <row r="126" spans="1:21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21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184">
        <v>0</v>
      </c>
      <c r="N127" s="33">
        <v>0</v>
      </c>
      <c r="O127" s="33"/>
      <c r="P127" s="33">
        <v>0</v>
      </c>
      <c r="Q127" s="33">
        <v>0</v>
      </c>
      <c r="R127" s="33">
        <f>SUM(M127:Q127)</f>
        <v>0</v>
      </c>
    </row>
    <row r="128" spans="1:21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184">
        <v>0</v>
      </c>
      <c r="N128" s="41">
        <v>0</v>
      </c>
      <c r="O128" s="41"/>
      <c r="P128" s="41">
        <v>0</v>
      </c>
      <c r="Q128" s="41">
        <v>0</v>
      </c>
      <c r="R128" s="33">
        <f t="shared" ref="R128:R138" si="16">SUM(M128:Q128)</f>
        <v>0</v>
      </c>
    </row>
    <row r="129" spans="1:18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184">
        <v>0</v>
      </c>
      <c r="N129" s="41">
        <v>53</v>
      </c>
      <c r="O129" s="41">
        <v>0</v>
      </c>
      <c r="P129" s="41">
        <v>0</v>
      </c>
      <c r="Q129" s="41">
        <v>0</v>
      </c>
      <c r="R129" s="33">
        <f t="shared" si="16"/>
        <v>53</v>
      </c>
    </row>
    <row r="130" spans="1:18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184">
        <v>0</v>
      </c>
      <c r="N130" s="41">
        <v>0</v>
      </c>
      <c r="O130" s="41">
        <v>62</v>
      </c>
      <c r="P130" s="41">
        <v>0</v>
      </c>
      <c r="Q130" s="41">
        <v>0</v>
      </c>
      <c r="R130" s="33">
        <f t="shared" si="16"/>
        <v>62</v>
      </c>
    </row>
    <row r="131" spans="1:18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184">
        <v>41</v>
      </c>
      <c r="N131" s="41">
        <v>0</v>
      </c>
      <c r="O131" s="41"/>
      <c r="P131" s="41">
        <v>0</v>
      </c>
      <c r="Q131" s="41">
        <v>157</v>
      </c>
      <c r="R131" s="33">
        <f t="shared" si="16"/>
        <v>198</v>
      </c>
    </row>
    <row r="132" spans="1:18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184">
        <v>0</v>
      </c>
      <c r="N132" s="41">
        <v>0</v>
      </c>
      <c r="O132" s="41"/>
      <c r="P132" s="41">
        <v>0</v>
      </c>
      <c r="Q132" s="41">
        <v>0</v>
      </c>
      <c r="R132" s="33">
        <f t="shared" si="16"/>
        <v>0</v>
      </c>
    </row>
    <row r="133" spans="1:18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184">
        <v>0</v>
      </c>
      <c r="N133" s="41">
        <v>0</v>
      </c>
      <c r="O133" s="41"/>
      <c r="P133" s="41">
        <v>0</v>
      </c>
      <c r="Q133" s="41">
        <v>0</v>
      </c>
      <c r="R133" s="33">
        <f t="shared" si="16"/>
        <v>0</v>
      </c>
    </row>
    <row r="134" spans="1:18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184">
        <v>0</v>
      </c>
      <c r="N134" s="41">
        <v>0</v>
      </c>
      <c r="O134" s="41"/>
      <c r="P134" s="41">
        <v>0</v>
      </c>
      <c r="Q134" s="41">
        <v>0</v>
      </c>
      <c r="R134" s="33">
        <f t="shared" si="16"/>
        <v>0</v>
      </c>
    </row>
    <row r="135" spans="1:18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184">
        <v>0</v>
      </c>
      <c r="N135" s="33">
        <v>0</v>
      </c>
      <c r="O135" s="33"/>
      <c r="P135" s="33">
        <v>0</v>
      </c>
      <c r="Q135" s="33">
        <v>0</v>
      </c>
      <c r="R135" s="33">
        <f t="shared" si="16"/>
        <v>0</v>
      </c>
    </row>
    <row r="136" spans="1:18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184">
        <v>0</v>
      </c>
      <c r="N136" s="33">
        <v>0</v>
      </c>
      <c r="O136" s="33"/>
      <c r="P136" s="33">
        <v>0</v>
      </c>
      <c r="Q136" s="33">
        <v>0</v>
      </c>
      <c r="R136" s="33">
        <f t="shared" si="16"/>
        <v>0</v>
      </c>
    </row>
    <row r="137" spans="1:18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184">
        <v>0</v>
      </c>
      <c r="N137" s="33">
        <v>0</v>
      </c>
      <c r="O137" s="33"/>
      <c r="P137" s="33">
        <v>0</v>
      </c>
      <c r="Q137" s="33">
        <v>0</v>
      </c>
      <c r="R137" s="33">
        <f t="shared" si="16"/>
        <v>0</v>
      </c>
    </row>
    <row r="138" spans="1:18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184">
        <v>0</v>
      </c>
      <c r="N138" s="41">
        <v>0</v>
      </c>
      <c r="O138" s="41"/>
      <c r="P138" s="41">
        <v>0</v>
      </c>
      <c r="Q138" s="41">
        <v>0</v>
      </c>
      <c r="R138" s="33">
        <f t="shared" si="16"/>
        <v>0</v>
      </c>
    </row>
    <row r="139" spans="1:18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8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R140" si="17">SUM(F142:F175)</f>
        <v>2254</v>
      </c>
      <c r="G140" s="21">
        <f t="shared" si="17"/>
        <v>1854</v>
      </c>
      <c r="H140" s="21">
        <f t="shared" si="17"/>
        <v>3971</v>
      </c>
      <c r="I140" s="21">
        <f t="shared" si="17"/>
        <v>5000</v>
      </c>
      <c r="J140" s="21">
        <f t="shared" si="17"/>
        <v>4503</v>
      </c>
      <c r="K140" s="21">
        <f t="shared" si="17"/>
        <v>2703</v>
      </c>
      <c r="L140" s="21">
        <f t="shared" si="17"/>
        <v>5758</v>
      </c>
      <c r="M140" s="183">
        <f t="shared" si="17"/>
        <v>183</v>
      </c>
      <c r="N140" s="21">
        <f t="shared" si="17"/>
        <v>78</v>
      </c>
      <c r="O140" s="21">
        <f t="shared" si="17"/>
        <v>139</v>
      </c>
      <c r="P140" s="21">
        <f t="shared" si="17"/>
        <v>77</v>
      </c>
      <c r="Q140" s="21">
        <f>SUM(Q142:Q175)</f>
        <v>122</v>
      </c>
      <c r="R140" s="21">
        <f t="shared" si="17"/>
        <v>599</v>
      </c>
    </row>
    <row r="141" spans="1:18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8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184">
        <v>0</v>
      </c>
      <c r="N142" s="41">
        <v>0</v>
      </c>
      <c r="O142" s="41"/>
      <c r="P142" s="41">
        <v>0</v>
      </c>
      <c r="Q142" s="41">
        <v>0</v>
      </c>
      <c r="R142" s="41">
        <f>SUM(M142:Q142)</f>
        <v>0</v>
      </c>
    </row>
    <row r="143" spans="1:18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184">
        <v>0</v>
      </c>
      <c r="N143" s="41">
        <v>0</v>
      </c>
      <c r="O143" s="41"/>
      <c r="P143" s="41">
        <v>0</v>
      </c>
      <c r="Q143" s="41">
        <v>0</v>
      </c>
      <c r="R143" s="41">
        <f t="shared" ref="R143:R175" si="18">SUM(M143:Q143)</f>
        <v>0</v>
      </c>
    </row>
    <row r="144" spans="1:18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184">
        <v>0</v>
      </c>
      <c r="N144" s="41">
        <v>0</v>
      </c>
      <c r="O144" s="41"/>
      <c r="P144" s="41">
        <v>0</v>
      </c>
      <c r="Q144" s="41">
        <v>0</v>
      </c>
      <c r="R144" s="41">
        <f t="shared" si="18"/>
        <v>0</v>
      </c>
    </row>
    <row r="145" spans="1:18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184">
        <v>0</v>
      </c>
      <c r="N145" s="41">
        <v>0</v>
      </c>
      <c r="O145" s="41">
        <v>87</v>
      </c>
      <c r="P145" s="41">
        <v>0</v>
      </c>
      <c r="Q145" s="41">
        <v>0</v>
      </c>
      <c r="R145" s="41">
        <f t="shared" si="18"/>
        <v>87</v>
      </c>
    </row>
    <row r="146" spans="1:18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84">
        <v>0</v>
      </c>
      <c r="N146" s="130">
        <v>0</v>
      </c>
      <c r="O146" s="130"/>
      <c r="P146" s="130">
        <v>0</v>
      </c>
      <c r="Q146" s="130">
        <v>0</v>
      </c>
      <c r="R146" s="41">
        <f t="shared" si="18"/>
        <v>0</v>
      </c>
    </row>
    <row r="147" spans="1:18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84">
        <v>0</v>
      </c>
      <c r="N147" s="130">
        <v>0</v>
      </c>
      <c r="O147" s="130"/>
      <c r="P147" s="130">
        <v>0</v>
      </c>
      <c r="Q147" s="130">
        <v>0</v>
      </c>
      <c r="R147" s="41">
        <f t="shared" si="18"/>
        <v>0</v>
      </c>
    </row>
    <row r="148" spans="1:18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184">
        <v>106</v>
      </c>
      <c r="N148" s="41">
        <v>0</v>
      </c>
      <c r="O148" s="41">
        <v>51</v>
      </c>
      <c r="P148" s="41">
        <v>57</v>
      </c>
      <c r="Q148" s="41">
        <v>90</v>
      </c>
      <c r="R148" s="41">
        <f t="shared" si="18"/>
        <v>304</v>
      </c>
    </row>
    <row r="149" spans="1:18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184">
        <v>0</v>
      </c>
      <c r="N149" s="41">
        <v>0</v>
      </c>
      <c r="O149" s="41"/>
      <c r="P149" s="41">
        <v>0</v>
      </c>
      <c r="Q149" s="41">
        <v>0</v>
      </c>
      <c r="R149" s="41">
        <f t="shared" si="18"/>
        <v>0</v>
      </c>
    </row>
    <row r="150" spans="1:18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184">
        <v>73</v>
      </c>
      <c r="N150" s="41">
        <v>0</v>
      </c>
      <c r="O150" s="41"/>
      <c r="P150" s="41">
        <v>20</v>
      </c>
      <c r="Q150" s="41">
        <v>24</v>
      </c>
      <c r="R150" s="41">
        <f t="shared" si="18"/>
        <v>117</v>
      </c>
    </row>
    <row r="151" spans="1:18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184">
        <v>0</v>
      </c>
      <c r="N151" s="41">
        <v>72</v>
      </c>
      <c r="O151" s="41">
        <v>1</v>
      </c>
      <c r="P151" s="41">
        <v>0</v>
      </c>
      <c r="Q151" s="41">
        <v>0</v>
      </c>
      <c r="R151" s="41">
        <f t="shared" si="18"/>
        <v>73</v>
      </c>
    </row>
    <row r="152" spans="1:18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184">
        <v>0</v>
      </c>
      <c r="N152" s="41">
        <v>0</v>
      </c>
      <c r="O152" s="41"/>
      <c r="P152" s="41">
        <v>0</v>
      </c>
      <c r="Q152" s="41">
        <v>0</v>
      </c>
      <c r="R152" s="41">
        <f t="shared" si="18"/>
        <v>0</v>
      </c>
    </row>
    <row r="153" spans="1:18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184">
        <v>0</v>
      </c>
      <c r="N153" s="41">
        <v>0</v>
      </c>
      <c r="O153" s="41"/>
      <c r="P153" s="41">
        <v>0</v>
      </c>
      <c r="Q153" s="41">
        <v>0</v>
      </c>
      <c r="R153" s="41">
        <f t="shared" si="18"/>
        <v>0</v>
      </c>
    </row>
    <row r="154" spans="1:18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184">
        <v>0</v>
      </c>
      <c r="N154" s="41">
        <v>0</v>
      </c>
      <c r="O154" s="41"/>
      <c r="P154" s="41">
        <v>0</v>
      </c>
      <c r="Q154" s="41">
        <v>0</v>
      </c>
      <c r="R154" s="41">
        <f t="shared" si="18"/>
        <v>0</v>
      </c>
    </row>
    <row r="155" spans="1:18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184">
        <v>4</v>
      </c>
      <c r="N155" s="41">
        <v>6</v>
      </c>
      <c r="O155" s="41"/>
      <c r="P155" s="41">
        <v>0</v>
      </c>
      <c r="Q155" s="41">
        <v>8</v>
      </c>
      <c r="R155" s="41">
        <f t="shared" si="18"/>
        <v>18</v>
      </c>
    </row>
    <row r="156" spans="1:18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184">
        <v>0</v>
      </c>
      <c r="N156" s="41">
        <v>0</v>
      </c>
      <c r="O156" s="41"/>
      <c r="P156" s="41">
        <v>0</v>
      </c>
      <c r="Q156" s="41">
        <v>0</v>
      </c>
      <c r="R156" s="41">
        <f t="shared" si="18"/>
        <v>0</v>
      </c>
    </row>
    <row r="157" spans="1:18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184">
        <v>0</v>
      </c>
      <c r="N157" s="33">
        <v>0</v>
      </c>
      <c r="O157" s="33"/>
      <c r="P157" s="33">
        <v>0</v>
      </c>
      <c r="Q157" s="33">
        <v>0</v>
      </c>
      <c r="R157" s="41">
        <f t="shared" si="18"/>
        <v>0</v>
      </c>
    </row>
    <row r="158" spans="1:18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184">
        <v>0</v>
      </c>
      <c r="N158" s="33">
        <v>0</v>
      </c>
      <c r="O158" s="33"/>
      <c r="P158" s="33">
        <v>0</v>
      </c>
      <c r="Q158" s="33">
        <v>0</v>
      </c>
      <c r="R158" s="41">
        <f t="shared" si="18"/>
        <v>0</v>
      </c>
    </row>
    <row r="159" spans="1:18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184">
        <v>0</v>
      </c>
      <c r="N159" s="33">
        <v>0</v>
      </c>
      <c r="O159" s="33"/>
      <c r="P159" s="33">
        <v>0</v>
      </c>
      <c r="Q159" s="33">
        <v>0</v>
      </c>
      <c r="R159" s="41">
        <f t="shared" si="18"/>
        <v>0</v>
      </c>
    </row>
    <row r="160" spans="1:18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184">
        <v>0</v>
      </c>
      <c r="N160" s="41">
        <v>0</v>
      </c>
      <c r="O160" s="41"/>
      <c r="P160" s="41">
        <v>0</v>
      </c>
      <c r="Q160" s="41">
        <v>0</v>
      </c>
      <c r="R160" s="41">
        <f t="shared" si="18"/>
        <v>0</v>
      </c>
    </row>
    <row r="161" spans="1:18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184">
        <v>0</v>
      </c>
      <c r="N161" s="41">
        <v>0</v>
      </c>
      <c r="O161" s="41"/>
      <c r="P161" s="41">
        <v>0</v>
      </c>
      <c r="Q161" s="41">
        <v>0</v>
      </c>
      <c r="R161" s="41">
        <f t="shared" si="18"/>
        <v>0</v>
      </c>
    </row>
    <row r="162" spans="1:18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184">
        <v>0</v>
      </c>
      <c r="N162" s="41">
        <v>0</v>
      </c>
      <c r="O162" s="41"/>
      <c r="P162" s="41">
        <v>0</v>
      </c>
      <c r="Q162" s="41">
        <v>0</v>
      </c>
      <c r="R162" s="41">
        <f t="shared" si="18"/>
        <v>0</v>
      </c>
    </row>
    <row r="163" spans="1:18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184">
        <v>0</v>
      </c>
      <c r="N163" s="41">
        <v>0</v>
      </c>
      <c r="O163" s="41"/>
      <c r="P163" s="41">
        <v>0</v>
      </c>
      <c r="Q163" s="41">
        <v>0</v>
      </c>
      <c r="R163" s="41">
        <f t="shared" si="18"/>
        <v>0</v>
      </c>
    </row>
    <row r="164" spans="1:18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184">
        <v>0</v>
      </c>
      <c r="N164" s="41">
        <v>0</v>
      </c>
      <c r="O164" s="41"/>
      <c r="P164" s="41">
        <v>0</v>
      </c>
      <c r="Q164" s="41">
        <v>0</v>
      </c>
      <c r="R164" s="41">
        <f t="shared" si="18"/>
        <v>0</v>
      </c>
    </row>
    <row r="165" spans="1:18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184">
        <v>0</v>
      </c>
      <c r="N165" s="41">
        <v>0</v>
      </c>
      <c r="O165" s="41"/>
      <c r="P165" s="41">
        <v>0</v>
      </c>
      <c r="Q165" s="41">
        <v>0</v>
      </c>
      <c r="R165" s="41">
        <f t="shared" si="18"/>
        <v>0</v>
      </c>
    </row>
    <row r="166" spans="1:18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184">
        <v>0</v>
      </c>
      <c r="N166" s="41">
        <v>0</v>
      </c>
      <c r="O166" s="41"/>
      <c r="P166" s="41">
        <v>0</v>
      </c>
      <c r="Q166" s="41">
        <v>0</v>
      </c>
      <c r="R166" s="41">
        <f t="shared" si="18"/>
        <v>0</v>
      </c>
    </row>
    <row r="167" spans="1:18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184">
        <v>0</v>
      </c>
      <c r="N167" s="41">
        <v>0</v>
      </c>
      <c r="O167" s="41"/>
      <c r="P167" s="41">
        <v>0</v>
      </c>
      <c r="Q167" s="41">
        <v>0</v>
      </c>
      <c r="R167" s="41">
        <f t="shared" si="18"/>
        <v>0</v>
      </c>
    </row>
    <row r="168" spans="1:18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84">
        <v>0</v>
      </c>
      <c r="N168" s="135">
        <v>0</v>
      </c>
      <c r="O168" s="135"/>
      <c r="P168" s="135">
        <v>0</v>
      </c>
      <c r="Q168" s="135">
        <v>0</v>
      </c>
      <c r="R168" s="41">
        <f t="shared" si="18"/>
        <v>0</v>
      </c>
    </row>
    <row r="169" spans="1:18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84">
        <v>0</v>
      </c>
      <c r="N169" s="135">
        <v>0</v>
      </c>
      <c r="O169" s="135"/>
      <c r="P169" s="135">
        <v>0</v>
      </c>
      <c r="Q169" s="135">
        <v>0</v>
      </c>
      <c r="R169" s="41">
        <f t="shared" si="18"/>
        <v>0</v>
      </c>
    </row>
    <row r="170" spans="1:18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84">
        <v>0</v>
      </c>
      <c r="N170" s="135">
        <v>0</v>
      </c>
      <c r="O170" s="135"/>
      <c r="P170" s="135">
        <v>0</v>
      </c>
      <c r="Q170" s="135">
        <v>0</v>
      </c>
      <c r="R170" s="41">
        <f t="shared" si="18"/>
        <v>0</v>
      </c>
    </row>
    <row r="171" spans="1:18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184">
        <v>0</v>
      </c>
      <c r="N171" s="41">
        <v>0</v>
      </c>
      <c r="O171" s="41"/>
      <c r="P171" s="41">
        <v>0</v>
      </c>
      <c r="Q171" s="41">
        <v>0</v>
      </c>
      <c r="R171" s="41">
        <f t="shared" si="18"/>
        <v>0</v>
      </c>
    </row>
    <row r="172" spans="1:18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184">
        <v>0</v>
      </c>
      <c r="N172" s="41">
        <v>0</v>
      </c>
      <c r="O172" s="41"/>
      <c r="P172" s="41">
        <v>0</v>
      </c>
      <c r="Q172" s="41">
        <v>0</v>
      </c>
      <c r="R172" s="41">
        <f t="shared" si="18"/>
        <v>0</v>
      </c>
    </row>
    <row r="173" spans="1:18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184">
        <v>0</v>
      </c>
      <c r="N173" s="41">
        <v>0</v>
      </c>
      <c r="O173" s="41"/>
      <c r="P173" s="41">
        <v>0</v>
      </c>
      <c r="Q173" s="41">
        <v>0</v>
      </c>
      <c r="R173" s="41">
        <f t="shared" si="18"/>
        <v>0</v>
      </c>
    </row>
    <row r="174" spans="1:18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184">
        <v>0</v>
      </c>
      <c r="N174" s="41">
        <v>0</v>
      </c>
      <c r="O174" s="41"/>
      <c r="P174" s="41">
        <v>0</v>
      </c>
      <c r="Q174" s="41">
        <v>0</v>
      </c>
      <c r="R174" s="41">
        <f t="shared" si="18"/>
        <v>0</v>
      </c>
    </row>
    <row r="175" spans="1:18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84">
        <v>0</v>
      </c>
      <c r="N175" s="135">
        <v>0</v>
      </c>
      <c r="O175" s="135"/>
      <c r="P175" s="135">
        <v>0</v>
      </c>
      <c r="Q175" s="135">
        <v>0</v>
      </c>
      <c r="R175" s="41">
        <f t="shared" si="18"/>
        <v>0</v>
      </c>
    </row>
    <row r="176" spans="1:18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8" ht="15.75" thickBot="1" x14ac:dyDescent="0.3">
      <c r="A177" s="137" t="s">
        <v>181</v>
      </c>
      <c r="B177" s="138"/>
      <c r="C177" s="63"/>
      <c r="D177" s="64"/>
      <c r="E177" s="21">
        <f t="shared" ref="E177:R177" si="19">SUM(E179:E198)</f>
        <v>22142.024999999998</v>
      </c>
      <c r="F177" s="21">
        <f t="shared" si="19"/>
        <v>2774</v>
      </c>
      <c r="G177" s="21">
        <f t="shared" si="19"/>
        <v>2665</v>
      </c>
      <c r="H177" s="21">
        <f t="shared" si="19"/>
        <v>3467</v>
      </c>
      <c r="I177" s="21">
        <f t="shared" si="19"/>
        <v>3531</v>
      </c>
      <c r="J177" s="21">
        <f t="shared" si="19"/>
        <v>1889</v>
      </c>
      <c r="K177" s="21">
        <f t="shared" si="19"/>
        <v>1298</v>
      </c>
      <c r="L177" s="21">
        <f t="shared" si="19"/>
        <v>2297</v>
      </c>
      <c r="M177" s="183">
        <f t="shared" si="19"/>
        <v>40</v>
      </c>
      <c r="N177" s="21">
        <f t="shared" si="19"/>
        <v>342</v>
      </c>
      <c r="O177" s="21">
        <f t="shared" si="19"/>
        <v>22</v>
      </c>
      <c r="P177" s="21">
        <f t="shared" si="19"/>
        <v>42</v>
      </c>
      <c r="Q177" s="21">
        <f t="shared" si="19"/>
        <v>40</v>
      </c>
      <c r="R177" s="21">
        <f t="shared" si="19"/>
        <v>486</v>
      </c>
    </row>
    <row r="178" spans="1:18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8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184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f>SUM(M179:Q179)</f>
        <v>0</v>
      </c>
    </row>
    <row r="180" spans="1:18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184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f t="shared" ref="R180:R198" si="20">SUM(M180:Q180)</f>
        <v>0</v>
      </c>
    </row>
    <row r="181" spans="1:18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184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f t="shared" si="20"/>
        <v>0</v>
      </c>
    </row>
    <row r="182" spans="1:18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184">
        <v>0</v>
      </c>
      <c r="N182" s="33">
        <v>0</v>
      </c>
      <c r="O182" s="33">
        <v>0</v>
      </c>
      <c r="P182" s="33">
        <v>0</v>
      </c>
      <c r="Q182" s="33">
        <v>0</v>
      </c>
      <c r="R182" s="41">
        <f t="shared" si="20"/>
        <v>0</v>
      </c>
    </row>
    <row r="183" spans="1:18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184">
        <v>0</v>
      </c>
      <c r="N183" s="33">
        <v>0</v>
      </c>
      <c r="O183" s="33">
        <v>0</v>
      </c>
      <c r="P183" s="33">
        <v>0</v>
      </c>
      <c r="Q183" s="33">
        <v>0</v>
      </c>
      <c r="R183" s="41">
        <f t="shared" si="20"/>
        <v>0</v>
      </c>
    </row>
    <row r="184" spans="1:18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184">
        <v>0</v>
      </c>
      <c r="N184" s="33">
        <v>0</v>
      </c>
      <c r="O184" s="33">
        <v>0</v>
      </c>
      <c r="P184" s="33">
        <v>0</v>
      </c>
      <c r="Q184" s="33">
        <v>0</v>
      </c>
      <c r="R184" s="41">
        <f t="shared" si="20"/>
        <v>0</v>
      </c>
    </row>
    <row r="185" spans="1:18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184">
        <v>0</v>
      </c>
      <c r="N185" s="33">
        <v>0</v>
      </c>
      <c r="O185" s="33">
        <v>0</v>
      </c>
      <c r="P185" s="33">
        <v>0</v>
      </c>
      <c r="Q185" s="33">
        <v>0</v>
      </c>
      <c r="R185" s="41">
        <f t="shared" si="20"/>
        <v>0</v>
      </c>
    </row>
    <row r="186" spans="1:18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184">
        <v>0</v>
      </c>
      <c r="N186" s="33">
        <v>0</v>
      </c>
      <c r="O186" s="33">
        <v>0</v>
      </c>
      <c r="P186" s="33">
        <v>0</v>
      </c>
      <c r="Q186" s="33">
        <v>0</v>
      </c>
      <c r="R186" s="41">
        <f t="shared" si="20"/>
        <v>0</v>
      </c>
    </row>
    <row r="187" spans="1:18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184">
        <v>0</v>
      </c>
      <c r="N187" s="33">
        <v>0</v>
      </c>
      <c r="O187" s="33">
        <v>0</v>
      </c>
      <c r="P187" s="33">
        <v>0</v>
      </c>
      <c r="Q187" s="33">
        <v>0</v>
      </c>
      <c r="R187" s="41">
        <f t="shared" si="20"/>
        <v>0</v>
      </c>
    </row>
    <row r="188" spans="1:18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184">
        <v>0</v>
      </c>
      <c r="N188" s="33">
        <v>0</v>
      </c>
      <c r="O188" s="33">
        <v>0</v>
      </c>
      <c r="P188" s="33">
        <v>0</v>
      </c>
      <c r="Q188" s="33">
        <v>0</v>
      </c>
      <c r="R188" s="41">
        <f t="shared" si="20"/>
        <v>0</v>
      </c>
    </row>
    <row r="189" spans="1:18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184">
        <v>0</v>
      </c>
      <c r="N189" s="33">
        <v>0</v>
      </c>
      <c r="O189" s="33">
        <v>0</v>
      </c>
      <c r="P189" s="33">
        <v>0</v>
      </c>
      <c r="Q189" s="33">
        <v>0</v>
      </c>
      <c r="R189" s="41">
        <f t="shared" si="20"/>
        <v>0</v>
      </c>
    </row>
    <row r="190" spans="1:18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184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f t="shared" si="20"/>
        <v>0</v>
      </c>
    </row>
    <row r="191" spans="1:18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84">
        <v>0</v>
      </c>
      <c r="N191" s="135">
        <v>0</v>
      </c>
      <c r="O191" s="135">
        <v>0</v>
      </c>
      <c r="P191" s="135">
        <v>0</v>
      </c>
      <c r="Q191" s="135">
        <v>0</v>
      </c>
      <c r="R191" s="41">
        <f t="shared" si="20"/>
        <v>0</v>
      </c>
    </row>
    <row r="192" spans="1:18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184">
        <v>0</v>
      </c>
      <c r="N192" s="33">
        <v>0</v>
      </c>
      <c r="O192" s="33">
        <v>0</v>
      </c>
      <c r="P192" s="33">
        <v>0</v>
      </c>
      <c r="Q192" s="33">
        <v>0</v>
      </c>
      <c r="R192" s="41">
        <f t="shared" si="20"/>
        <v>0</v>
      </c>
    </row>
    <row r="193" spans="1:18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184">
        <v>0</v>
      </c>
      <c r="N193" s="33">
        <v>0</v>
      </c>
      <c r="O193" s="33">
        <v>0</v>
      </c>
      <c r="P193" s="33">
        <v>0</v>
      </c>
      <c r="Q193" s="33">
        <v>0</v>
      </c>
      <c r="R193" s="41">
        <f t="shared" si="20"/>
        <v>0</v>
      </c>
    </row>
    <row r="194" spans="1:18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184">
        <v>0</v>
      </c>
      <c r="N194" s="53">
        <v>88</v>
      </c>
      <c r="O194" s="53">
        <v>0</v>
      </c>
      <c r="P194" s="53">
        <v>0</v>
      </c>
      <c r="Q194" s="53">
        <v>0</v>
      </c>
      <c r="R194" s="41">
        <f t="shared" si="20"/>
        <v>88</v>
      </c>
    </row>
    <row r="195" spans="1:18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184">
        <v>0</v>
      </c>
      <c r="N195" s="53">
        <v>46</v>
      </c>
      <c r="O195" s="53">
        <v>0</v>
      </c>
      <c r="P195" s="53">
        <v>0</v>
      </c>
      <c r="Q195" s="53">
        <v>0</v>
      </c>
      <c r="R195" s="41">
        <f t="shared" si="20"/>
        <v>46</v>
      </c>
    </row>
    <row r="196" spans="1:18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184">
        <v>0</v>
      </c>
      <c r="N196" s="41">
        <v>148</v>
      </c>
      <c r="O196" s="41">
        <v>22</v>
      </c>
      <c r="P196" s="41">
        <v>0</v>
      </c>
      <c r="Q196" s="41">
        <v>40</v>
      </c>
      <c r="R196" s="41">
        <f t="shared" si="20"/>
        <v>210</v>
      </c>
    </row>
    <row r="197" spans="1:18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184">
        <v>0</v>
      </c>
      <c r="N197" s="53">
        <v>0</v>
      </c>
      <c r="O197" s="53">
        <v>0</v>
      </c>
      <c r="P197" s="53">
        <v>42</v>
      </c>
      <c r="Q197" s="53">
        <v>0</v>
      </c>
      <c r="R197" s="41">
        <f t="shared" si="20"/>
        <v>42</v>
      </c>
    </row>
    <row r="198" spans="1:18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184">
        <v>40</v>
      </c>
      <c r="N198" s="41">
        <v>60</v>
      </c>
      <c r="O198" s="41">
        <v>0</v>
      </c>
      <c r="P198" s="41">
        <v>0</v>
      </c>
      <c r="Q198" s="41">
        <v>0</v>
      </c>
      <c r="R198" s="41">
        <f t="shared" si="20"/>
        <v>100</v>
      </c>
    </row>
    <row r="199" spans="1:18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8" ht="16.5" thickBot="1" x14ac:dyDescent="0.3">
      <c r="A200" s="151" t="s">
        <v>200</v>
      </c>
      <c r="B200" s="152"/>
      <c r="C200" s="153"/>
      <c r="D200" s="154"/>
      <c r="E200" s="155">
        <f t="shared" ref="E200:R200" si="21">E177+E140+E125+E100+E91+E68+E42+E31+E8</f>
        <v>537614.00565046608</v>
      </c>
      <c r="F200" s="155">
        <f t="shared" si="21"/>
        <v>55858.138607500005</v>
      </c>
      <c r="G200" s="155">
        <f t="shared" si="21"/>
        <v>62907</v>
      </c>
      <c r="H200" s="155">
        <f t="shared" si="21"/>
        <v>37430</v>
      </c>
      <c r="I200" s="155">
        <f t="shared" si="21"/>
        <v>42858</v>
      </c>
      <c r="J200" s="155">
        <f t="shared" si="21"/>
        <v>38279</v>
      </c>
      <c r="K200" s="155">
        <f t="shared" si="21"/>
        <v>31838</v>
      </c>
      <c r="L200" s="155">
        <f t="shared" si="21"/>
        <v>33264</v>
      </c>
      <c r="M200" s="189">
        <f t="shared" si="21"/>
        <v>767</v>
      </c>
      <c r="N200" s="155">
        <f t="shared" si="21"/>
        <v>1390</v>
      </c>
      <c r="O200" s="155">
        <f t="shared" si="21"/>
        <v>1482</v>
      </c>
      <c r="P200" s="155">
        <f t="shared" si="21"/>
        <v>926</v>
      </c>
      <c r="Q200" s="155">
        <f t="shared" si="21"/>
        <v>1121</v>
      </c>
      <c r="R200" s="155">
        <f t="shared" si="21"/>
        <v>5686</v>
      </c>
    </row>
    <row r="201" spans="1:18" x14ac:dyDescent="0.25">
      <c r="C201" s="1"/>
      <c r="D201" s="1"/>
      <c r="E201" s="1"/>
      <c r="F201" s="2"/>
      <c r="G201" s="2"/>
      <c r="H201" s="3"/>
      <c r="K201" s="24"/>
    </row>
    <row r="202" spans="1:18" x14ac:dyDescent="0.25">
      <c r="C202" s="1"/>
      <c r="D202" s="1"/>
      <c r="E202" s="1"/>
      <c r="F202" s="2"/>
      <c r="G202" s="2"/>
      <c r="H202" s="3"/>
      <c r="K202" s="24"/>
      <c r="N202" s="180"/>
      <c r="O202" s="180"/>
      <c r="P202" s="180"/>
      <c r="Q202" s="180"/>
      <c r="R202" s="180"/>
    </row>
    <row r="203" spans="1:18" x14ac:dyDescent="0.25">
      <c r="C203" s="1"/>
      <c r="D203" s="1"/>
      <c r="E203" s="1"/>
      <c r="F203" s="2"/>
      <c r="G203" s="2"/>
      <c r="H203" s="3"/>
      <c r="K203" s="24"/>
      <c r="Q203" s="215"/>
    </row>
    <row r="204" spans="1:18" x14ac:dyDescent="0.25">
      <c r="C204" s="1"/>
      <c r="D204" s="1"/>
      <c r="E204" s="1"/>
      <c r="F204" s="2"/>
      <c r="G204" s="2"/>
      <c r="H204" s="3"/>
      <c r="K204" s="24"/>
    </row>
    <row r="205" spans="1:18" x14ac:dyDescent="0.25">
      <c r="C205" s="1"/>
      <c r="D205" s="1"/>
      <c r="E205" s="1"/>
      <c r="F205" s="2"/>
      <c r="G205" s="2"/>
      <c r="H205" s="3"/>
      <c r="K205" s="24"/>
      <c r="Q205" s="212"/>
    </row>
    <row r="206" spans="1:18" x14ac:dyDescent="0.25">
      <c r="C206" s="1"/>
      <c r="D206" s="1"/>
      <c r="E206" s="1"/>
      <c r="F206" s="2"/>
      <c r="G206" s="2"/>
      <c r="H206" s="3"/>
      <c r="K206" s="24"/>
      <c r="O206" s="24"/>
      <c r="P206" s="24"/>
      <c r="Q206" s="24"/>
    </row>
    <row r="207" spans="1:18" x14ac:dyDescent="0.25">
      <c r="C207" s="1"/>
      <c r="D207" s="1"/>
      <c r="E207" s="1"/>
      <c r="F207" s="2"/>
      <c r="G207" s="2"/>
      <c r="H207" s="3"/>
      <c r="K207" s="24"/>
    </row>
    <row r="208" spans="1:18" x14ac:dyDescent="0.25">
      <c r="C208" s="1"/>
      <c r="D208" s="1"/>
      <c r="E208" s="1"/>
      <c r="F208" s="2"/>
      <c r="G208" s="2"/>
      <c r="H208" s="3"/>
      <c r="K208" s="24"/>
    </row>
    <row r="209" spans="3:17" x14ac:dyDescent="0.25">
      <c r="C209" s="1"/>
      <c r="D209" s="1"/>
      <c r="E209" s="1"/>
      <c r="F209" s="2"/>
      <c r="G209" s="2"/>
      <c r="H209" s="3"/>
      <c r="K209" s="24"/>
      <c r="Q209" s="24"/>
    </row>
    <row r="210" spans="3:17" x14ac:dyDescent="0.25">
      <c r="C210" s="1"/>
      <c r="D210" s="1"/>
      <c r="E210" s="1"/>
      <c r="F210" s="2"/>
      <c r="G210" s="2"/>
      <c r="H210" s="3"/>
      <c r="K210" s="24"/>
    </row>
    <row r="211" spans="3:17" x14ac:dyDescent="0.25">
      <c r="C211" s="1"/>
      <c r="D211" s="1"/>
      <c r="E211" s="1"/>
      <c r="F211" s="2"/>
      <c r="G211" s="2"/>
      <c r="H211" s="3"/>
      <c r="K211" s="24"/>
    </row>
    <row r="212" spans="3:17" x14ac:dyDescent="0.25">
      <c r="C212" s="1"/>
      <c r="D212" s="1"/>
      <c r="E212" s="1"/>
      <c r="F212" s="2"/>
      <c r="G212" s="2"/>
      <c r="H212" s="3"/>
      <c r="K212" s="24"/>
    </row>
    <row r="213" spans="3:17" x14ac:dyDescent="0.25">
      <c r="C213" s="1"/>
      <c r="D213" s="1"/>
      <c r="E213" s="1"/>
      <c r="F213" s="2"/>
      <c r="G213" s="2"/>
      <c r="H213" s="3"/>
      <c r="K213" s="24"/>
    </row>
    <row r="214" spans="3:17" x14ac:dyDescent="0.25">
      <c r="C214" s="1"/>
      <c r="D214" s="1"/>
      <c r="E214" s="1"/>
      <c r="F214" s="2"/>
      <c r="G214" s="2"/>
      <c r="H214" s="3"/>
      <c r="K214" s="24"/>
    </row>
    <row r="215" spans="3:17" x14ac:dyDescent="0.25">
      <c r="C215" s="1"/>
      <c r="D215" s="1"/>
      <c r="E215" s="1"/>
      <c r="F215" s="2"/>
      <c r="G215" s="2"/>
      <c r="H215" s="3"/>
      <c r="K215" s="24"/>
    </row>
    <row r="216" spans="3:17" x14ac:dyDescent="0.25">
      <c r="C216" s="1"/>
      <c r="D216" s="1"/>
      <c r="E216" s="1"/>
      <c r="F216" s="2"/>
      <c r="G216" s="2"/>
      <c r="H216" s="3"/>
      <c r="K216" s="24"/>
    </row>
    <row r="217" spans="3:17" x14ac:dyDescent="0.25">
      <c r="C217" s="1"/>
      <c r="D217" s="1"/>
      <c r="E217" s="1"/>
      <c r="F217" s="2"/>
      <c r="G217" s="2"/>
      <c r="H217" s="3"/>
      <c r="K217" s="24"/>
    </row>
    <row r="218" spans="3:17" x14ac:dyDescent="0.25">
      <c r="C218" s="1"/>
      <c r="D218" s="1"/>
      <c r="E218" s="1"/>
      <c r="F218" s="2"/>
      <c r="G218" s="2"/>
      <c r="H218" s="3"/>
      <c r="K218" s="24"/>
    </row>
    <row r="219" spans="3:17" x14ac:dyDescent="0.25">
      <c r="C219" s="1"/>
      <c r="D219" s="1"/>
      <c r="E219" s="1"/>
      <c r="F219" s="2"/>
      <c r="G219" s="2"/>
      <c r="H219" s="3"/>
      <c r="K219" s="24"/>
    </row>
    <row r="220" spans="3:17" x14ac:dyDescent="0.25">
      <c r="C220" s="1"/>
      <c r="D220" s="1"/>
      <c r="E220" s="1"/>
      <c r="F220" s="2"/>
      <c r="G220" s="2"/>
      <c r="H220" s="3"/>
      <c r="K220" s="24"/>
    </row>
    <row r="221" spans="3:17" x14ac:dyDescent="0.25">
      <c r="C221" s="1"/>
      <c r="D221" s="1"/>
      <c r="E221" s="1"/>
      <c r="F221" s="2"/>
      <c r="G221" s="2"/>
      <c r="H221" s="3"/>
      <c r="K221" s="24"/>
    </row>
    <row r="222" spans="3:17" x14ac:dyDescent="0.25">
      <c r="C222" s="1"/>
      <c r="D222" s="1"/>
      <c r="F222" s="2"/>
      <c r="G222" s="2"/>
      <c r="H222" s="3"/>
      <c r="K222" s="24"/>
    </row>
    <row r="223" spans="3:17" x14ac:dyDescent="0.25">
      <c r="C223" s="1"/>
      <c r="D223" s="1"/>
      <c r="F223" s="2"/>
      <c r="G223" s="2"/>
      <c r="H223" s="3"/>
      <c r="K223" s="24"/>
    </row>
    <row r="224" spans="3:17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3" x14ac:dyDescent="0.25">
      <c r="C257" s="1"/>
      <c r="D257" s="1"/>
      <c r="G257" s="1"/>
      <c r="H257" s="1"/>
      <c r="I257" s="1"/>
      <c r="J257" s="1"/>
    </row>
    <row r="258" spans="3:13" x14ac:dyDescent="0.25">
      <c r="C258" s="1"/>
      <c r="D258" s="1"/>
      <c r="G258" s="1"/>
      <c r="H258" s="1"/>
      <c r="I258" s="1"/>
      <c r="J258" s="1"/>
    </row>
    <row r="259" spans="3:13" x14ac:dyDescent="0.25">
      <c r="C259" s="1"/>
      <c r="D259" s="1"/>
      <c r="G259" s="1"/>
      <c r="H259" s="1"/>
      <c r="I259" s="1"/>
      <c r="J259" s="1"/>
    </row>
    <row r="260" spans="3:13" x14ac:dyDescent="0.25">
      <c r="C260" s="1"/>
      <c r="D260" s="1"/>
      <c r="G260" s="1"/>
      <c r="H260" s="1"/>
      <c r="I260" s="1"/>
      <c r="J260" s="1"/>
    </row>
    <row r="261" spans="3:13" x14ac:dyDescent="0.25">
      <c r="C261" s="1"/>
      <c r="D261" s="1"/>
      <c r="G261" s="1"/>
      <c r="H261" s="1"/>
      <c r="I261" s="1"/>
      <c r="J261" s="1"/>
    </row>
    <row r="262" spans="3:13" x14ac:dyDescent="0.25">
      <c r="C262" s="1"/>
      <c r="D262" s="1"/>
      <c r="G262" s="1"/>
      <c r="H262" s="1"/>
      <c r="I262" s="1"/>
      <c r="J262" s="1"/>
    </row>
    <row r="263" spans="3:13" x14ac:dyDescent="0.25">
      <c r="C263" s="1"/>
      <c r="D263" s="1"/>
      <c r="G263" s="1"/>
      <c r="H263" s="1"/>
      <c r="I263" s="1"/>
      <c r="J263" s="1"/>
    </row>
    <row r="264" spans="3:13" s="6" customFormat="1" x14ac:dyDescent="0.25">
      <c r="C264" s="1"/>
      <c r="D264" s="1"/>
      <c r="E264" s="2"/>
      <c r="F264" s="4"/>
      <c r="G264" s="1"/>
      <c r="M264" s="190"/>
    </row>
    <row r="265" spans="3:13" s="6" customFormat="1" x14ac:dyDescent="0.25">
      <c r="C265" s="1"/>
      <c r="D265" s="1"/>
      <c r="E265" s="2"/>
      <c r="F265" s="4"/>
      <c r="G265" s="1"/>
      <c r="M265" s="190"/>
    </row>
    <row r="266" spans="3:13" s="6" customFormat="1" x14ac:dyDescent="0.25">
      <c r="C266" s="1"/>
      <c r="D266" s="1"/>
      <c r="E266" s="2"/>
      <c r="F266" s="4"/>
      <c r="G266" s="1"/>
      <c r="M266" s="190"/>
    </row>
    <row r="267" spans="3:13" s="6" customFormat="1" x14ac:dyDescent="0.25">
      <c r="C267" s="1"/>
      <c r="D267" s="1"/>
      <c r="E267" s="2"/>
      <c r="F267" s="4"/>
      <c r="G267" s="1"/>
      <c r="M267" s="190"/>
    </row>
    <row r="268" spans="3:13" s="6" customFormat="1" x14ac:dyDescent="0.25">
      <c r="C268" s="1"/>
      <c r="D268" s="1"/>
      <c r="E268" s="2"/>
      <c r="F268" s="4"/>
      <c r="G268" s="1"/>
      <c r="M268" s="190"/>
    </row>
    <row r="269" spans="3:13" s="6" customFormat="1" x14ac:dyDescent="0.25">
      <c r="C269" s="1"/>
      <c r="D269" s="1"/>
      <c r="E269" s="2"/>
      <c r="F269" s="4"/>
      <c r="G269" s="1"/>
      <c r="M269" s="190"/>
    </row>
    <row r="270" spans="3:13" s="6" customFormat="1" x14ac:dyDescent="0.25">
      <c r="C270" s="1"/>
      <c r="D270" s="1"/>
      <c r="E270" s="2"/>
      <c r="F270" s="4"/>
      <c r="G270" s="1"/>
      <c r="M270" s="190"/>
    </row>
    <row r="271" spans="3:13" s="6" customFormat="1" x14ac:dyDescent="0.25">
      <c r="C271" s="1"/>
      <c r="D271" s="1"/>
      <c r="E271" s="2"/>
      <c r="F271" s="4"/>
      <c r="G271" s="1"/>
      <c r="M271" s="190"/>
    </row>
    <row r="272" spans="3:13" s="6" customFormat="1" x14ac:dyDescent="0.25">
      <c r="C272" s="1"/>
      <c r="D272" s="1"/>
      <c r="E272" s="2"/>
      <c r="F272" s="4"/>
      <c r="G272" s="1"/>
      <c r="M272" s="190"/>
    </row>
    <row r="273" spans="3:13" s="6" customFormat="1" x14ac:dyDescent="0.25">
      <c r="C273" s="1"/>
      <c r="D273" s="1"/>
      <c r="E273" s="2"/>
      <c r="F273" s="4"/>
      <c r="G273" s="1"/>
      <c r="M273" s="190"/>
    </row>
    <row r="274" spans="3:13" s="6" customFormat="1" x14ac:dyDescent="0.25">
      <c r="C274" s="1"/>
      <c r="D274" s="1"/>
      <c r="E274" s="2"/>
      <c r="F274" s="4"/>
      <c r="G274" s="1"/>
      <c r="M274" s="190"/>
    </row>
    <row r="275" spans="3:13" s="6" customFormat="1" x14ac:dyDescent="0.25">
      <c r="C275" s="1"/>
      <c r="D275" s="1"/>
      <c r="E275" s="2"/>
      <c r="F275" s="4"/>
      <c r="G275" s="1"/>
      <c r="M275" s="190"/>
    </row>
    <row r="276" spans="3:13" s="6" customFormat="1" x14ac:dyDescent="0.25">
      <c r="C276" s="1"/>
      <c r="D276" s="1"/>
      <c r="E276" s="2"/>
      <c r="F276" s="4"/>
      <c r="G276" s="1"/>
      <c r="M276" s="190"/>
    </row>
    <row r="277" spans="3:13" s="6" customFormat="1" x14ac:dyDescent="0.25">
      <c r="C277" s="1"/>
      <c r="D277" s="1"/>
      <c r="E277" s="2"/>
      <c r="F277" s="4"/>
      <c r="G277" s="1"/>
      <c r="M277" s="190"/>
    </row>
    <row r="278" spans="3:13" s="6" customFormat="1" x14ac:dyDescent="0.25">
      <c r="C278" s="1"/>
      <c r="D278" s="1"/>
      <c r="E278" s="2"/>
      <c r="F278" s="4"/>
      <c r="G278" s="1"/>
      <c r="M278" s="190"/>
    </row>
    <row r="279" spans="3:13" s="6" customFormat="1" x14ac:dyDescent="0.25">
      <c r="C279" s="1"/>
      <c r="D279" s="1"/>
      <c r="E279" s="2"/>
      <c r="F279" s="4"/>
      <c r="G279" s="1"/>
      <c r="M279" s="190"/>
    </row>
    <row r="280" spans="3:13" s="6" customFormat="1" x14ac:dyDescent="0.25">
      <c r="C280" s="1"/>
      <c r="D280" s="1"/>
      <c r="E280" s="2"/>
      <c r="F280" s="4"/>
      <c r="G280" s="1"/>
      <c r="M280" s="190"/>
    </row>
    <row r="281" spans="3:13" s="6" customFormat="1" x14ac:dyDescent="0.25">
      <c r="C281" s="1"/>
      <c r="D281" s="1"/>
      <c r="E281" s="2"/>
      <c r="F281" s="4"/>
      <c r="G281" s="1"/>
      <c r="M281" s="190"/>
    </row>
    <row r="282" spans="3:13" s="6" customFormat="1" x14ac:dyDescent="0.25">
      <c r="C282" s="1"/>
      <c r="D282" s="1"/>
      <c r="E282" s="2"/>
      <c r="F282" s="4"/>
      <c r="G282" s="1"/>
      <c r="M282" s="190"/>
    </row>
    <row r="283" spans="3:13" s="6" customFormat="1" x14ac:dyDescent="0.25">
      <c r="C283" s="1"/>
      <c r="D283" s="1"/>
      <c r="E283" s="2"/>
      <c r="F283" s="4"/>
      <c r="G283" s="1"/>
      <c r="M283" s="190"/>
    </row>
    <row r="284" spans="3:13" s="6" customFormat="1" x14ac:dyDescent="0.25">
      <c r="C284" s="1"/>
      <c r="D284" s="1"/>
      <c r="E284" s="2"/>
      <c r="F284" s="4"/>
      <c r="G284" s="1"/>
      <c r="M284" s="190"/>
    </row>
    <row r="285" spans="3:13" s="6" customFormat="1" x14ac:dyDescent="0.25">
      <c r="C285" s="1"/>
      <c r="D285" s="1"/>
      <c r="E285" s="2"/>
      <c r="F285" s="4"/>
      <c r="G285" s="1"/>
      <c r="M285" s="190"/>
    </row>
    <row r="286" spans="3:13" s="6" customFormat="1" x14ac:dyDescent="0.25">
      <c r="C286" s="1"/>
      <c r="D286" s="1"/>
      <c r="E286" s="2"/>
      <c r="F286" s="4"/>
      <c r="G286" s="1"/>
      <c r="M286" s="190"/>
    </row>
    <row r="287" spans="3:13" s="6" customFormat="1" x14ac:dyDescent="0.25">
      <c r="C287" s="1"/>
      <c r="D287" s="1"/>
      <c r="E287" s="2"/>
      <c r="F287" s="4"/>
      <c r="G287" s="1"/>
      <c r="M287" s="190"/>
    </row>
    <row r="288" spans="3:13" s="6" customFormat="1" x14ac:dyDescent="0.25">
      <c r="C288" s="1"/>
      <c r="D288" s="1"/>
      <c r="E288" s="2"/>
      <c r="F288" s="4"/>
      <c r="G288" s="1"/>
      <c r="M288" s="190"/>
    </row>
    <row r="289" spans="3:13" s="6" customFormat="1" x14ac:dyDescent="0.25">
      <c r="C289" s="1"/>
      <c r="D289" s="1"/>
      <c r="E289" s="2"/>
      <c r="F289" s="4"/>
      <c r="G289" s="1"/>
      <c r="M289" s="190"/>
    </row>
    <row r="290" spans="3:13" s="6" customFormat="1" x14ac:dyDescent="0.25">
      <c r="C290" s="1"/>
      <c r="D290" s="1"/>
      <c r="E290" s="2"/>
      <c r="F290" s="4"/>
      <c r="G290" s="1"/>
      <c r="M290" s="190"/>
    </row>
    <row r="291" spans="3:13" s="6" customFormat="1" x14ac:dyDescent="0.25">
      <c r="C291" s="1"/>
      <c r="D291" s="1"/>
      <c r="E291" s="2"/>
      <c r="F291" s="4"/>
      <c r="G291" s="1"/>
      <c r="M291" s="190"/>
    </row>
    <row r="292" spans="3:13" s="6" customFormat="1" x14ac:dyDescent="0.25">
      <c r="C292" s="1"/>
      <c r="D292" s="1"/>
      <c r="E292" s="2"/>
      <c r="F292" s="4"/>
      <c r="G292" s="1"/>
      <c r="M292" s="190"/>
    </row>
    <row r="293" spans="3:13" s="6" customFormat="1" x14ac:dyDescent="0.25">
      <c r="C293" s="1"/>
      <c r="D293" s="1"/>
      <c r="E293" s="2"/>
      <c r="F293" s="4"/>
      <c r="G293" s="1"/>
      <c r="M293" s="190"/>
    </row>
    <row r="294" spans="3:13" s="6" customFormat="1" x14ac:dyDescent="0.25">
      <c r="C294" s="1"/>
      <c r="D294" s="1"/>
      <c r="E294" s="2"/>
      <c r="F294" s="4"/>
      <c r="G294" s="1"/>
      <c r="M294" s="190"/>
    </row>
    <row r="295" spans="3:13" s="6" customFormat="1" x14ac:dyDescent="0.25">
      <c r="C295" s="1"/>
      <c r="D295" s="1"/>
      <c r="E295" s="2"/>
      <c r="F295" s="4"/>
      <c r="G295" s="1"/>
      <c r="M295" s="190"/>
    </row>
    <row r="296" spans="3:13" s="6" customFormat="1" x14ac:dyDescent="0.25">
      <c r="C296" s="1"/>
      <c r="D296" s="1"/>
      <c r="E296" s="2"/>
      <c r="F296" s="4"/>
      <c r="G296" s="1"/>
      <c r="M296" s="190"/>
    </row>
    <row r="297" spans="3:13" s="6" customFormat="1" x14ac:dyDescent="0.25">
      <c r="C297" s="1"/>
      <c r="D297" s="1"/>
      <c r="E297" s="2"/>
      <c r="F297" s="4"/>
      <c r="G297" s="1"/>
      <c r="M297" s="190"/>
    </row>
    <row r="298" spans="3:13" s="6" customFormat="1" x14ac:dyDescent="0.25">
      <c r="C298" s="1"/>
      <c r="D298" s="1"/>
      <c r="E298" s="2"/>
      <c r="F298" s="4"/>
      <c r="G298" s="1"/>
      <c r="M298" s="190"/>
    </row>
    <row r="299" spans="3:13" s="6" customFormat="1" x14ac:dyDescent="0.25">
      <c r="C299" s="1"/>
      <c r="D299" s="1"/>
      <c r="E299" s="2"/>
      <c r="F299" s="4"/>
      <c r="G299" s="1"/>
      <c r="M299" s="190"/>
    </row>
    <row r="300" spans="3:13" s="6" customFormat="1" x14ac:dyDescent="0.25">
      <c r="C300" s="1"/>
      <c r="D300" s="1"/>
      <c r="E300" s="2"/>
      <c r="F300" s="4"/>
      <c r="G300" s="1"/>
      <c r="M300" s="190"/>
    </row>
    <row r="301" spans="3:13" s="6" customFormat="1" x14ac:dyDescent="0.25">
      <c r="C301" s="1"/>
      <c r="D301" s="1"/>
      <c r="E301" s="2"/>
      <c r="F301" s="4"/>
      <c r="G301" s="1"/>
      <c r="M301" s="190"/>
    </row>
    <row r="302" spans="3:13" s="6" customFormat="1" x14ac:dyDescent="0.25">
      <c r="C302" s="1"/>
      <c r="D302" s="1"/>
      <c r="E302" s="2"/>
      <c r="F302" s="4"/>
      <c r="G302" s="1"/>
      <c r="M302" s="190"/>
    </row>
    <row r="303" spans="3:13" s="6" customFormat="1" x14ac:dyDescent="0.25">
      <c r="C303" s="1"/>
      <c r="D303" s="1"/>
      <c r="E303" s="2"/>
      <c r="F303" s="4"/>
      <c r="G303" s="1"/>
      <c r="M303" s="190"/>
    </row>
    <row r="304" spans="3:13" s="6" customFormat="1" x14ac:dyDescent="0.25">
      <c r="C304" s="1"/>
      <c r="D304" s="1"/>
      <c r="E304" s="2"/>
      <c r="F304" s="4"/>
      <c r="G304" s="1"/>
      <c r="M304" s="190"/>
    </row>
    <row r="305" spans="3:13" s="6" customFormat="1" x14ac:dyDescent="0.25">
      <c r="C305" s="1"/>
      <c r="D305" s="1"/>
      <c r="E305" s="2"/>
      <c r="F305" s="4"/>
      <c r="G305" s="1"/>
      <c r="M305" s="190"/>
    </row>
    <row r="306" spans="3:13" s="6" customFormat="1" x14ac:dyDescent="0.25">
      <c r="C306" s="1"/>
      <c r="D306" s="1"/>
      <c r="E306" s="2"/>
      <c r="F306" s="4"/>
      <c r="G306" s="1"/>
      <c r="M306" s="190"/>
    </row>
    <row r="307" spans="3:13" s="6" customFormat="1" x14ac:dyDescent="0.25">
      <c r="C307" s="1"/>
      <c r="D307" s="1"/>
      <c r="E307" s="2"/>
      <c r="F307" s="4"/>
      <c r="G307" s="1"/>
      <c r="M307" s="190"/>
    </row>
    <row r="308" spans="3:13" s="6" customFormat="1" x14ac:dyDescent="0.25">
      <c r="C308" s="1"/>
      <c r="D308" s="1"/>
      <c r="E308" s="2"/>
      <c r="F308" s="4"/>
      <c r="G308" s="1"/>
      <c r="M308" s="190"/>
    </row>
    <row r="309" spans="3:13" s="6" customFormat="1" x14ac:dyDescent="0.25">
      <c r="C309" s="1"/>
      <c r="D309" s="1"/>
      <c r="E309" s="2"/>
      <c r="F309" s="4"/>
      <c r="G309" s="1"/>
      <c r="M309" s="190"/>
    </row>
    <row r="310" spans="3:13" s="6" customFormat="1" x14ac:dyDescent="0.25">
      <c r="C310" s="1"/>
      <c r="D310" s="1"/>
      <c r="E310" s="2"/>
      <c r="F310" s="4"/>
      <c r="G310" s="1"/>
      <c r="M310" s="190"/>
    </row>
    <row r="311" spans="3:13" s="6" customFormat="1" x14ac:dyDescent="0.25">
      <c r="C311" s="1"/>
      <c r="D311" s="1"/>
      <c r="E311" s="2"/>
      <c r="F311" s="4"/>
      <c r="G311" s="1"/>
      <c r="M311" s="190"/>
    </row>
    <row r="312" spans="3:13" s="6" customFormat="1" x14ac:dyDescent="0.25">
      <c r="C312" s="1"/>
      <c r="D312" s="1"/>
      <c r="E312" s="2"/>
      <c r="F312" s="4"/>
      <c r="G312" s="1"/>
      <c r="M312" s="190"/>
    </row>
    <row r="313" spans="3:13" s="6" customFormat="1" x14ac:dyDescent="0.25">
      <c r="C313" s="1"/>
      <c r="D313" s="1"/>
      <c r="E313" s="2"/>
      <c r="F313" s="4"/>
      <c r="G313" s="1"/>
      <c r="M313" s="190"/>
    </row>
    <row r="314" spans="3:13" s="6" customFormat="1" x14ac:dyDescent="0.25">
      <c r="C314" s="1"/>
      <c r="D314" s="1"/>
      <c r="E314" s="2"/>
      <c r="F314" s="4"/>
      <c r="G314" s="1"/>
      <c r="M314" s="190"/>
    </row>
    <row r="315" spans="3:13" s="6" customFormat="1" x14ac:dyDescent="0.25">
      <c r="C315" s="1"/>
      <c r="D315" s="1"/>
      <c r="E315" s="2"/>
      <c r="F315" s="4"/>
      <c r="G315" s="1"/>
      <c r="M315" s="190"/>
    </row>
    <row r="316" spans="3:13" s="6" customFormat="1" x14ac:dyDescent="0.25">
      <c r="C316" s="1"/>
      <c r="D316" s="1"/>
      <c r="E316" s="2"/>
      <c r="F316" s="4"/>
      <c r="G316" s="1"/>
      <c r="M316" s="190"/>
    </row>
    <row r="317" spans="3:13" s="6" customFormat="1" x14ac:dyDescent="0.25">
      <c r="C317" s="1"/>
      <c r="D317" s="1"/>
      <c r="E317" s="2"/>
      <c r="F317" s="4"/>
      <c r="G317" s="1"/>
      <c r="M317" s="190"/>
    </row>
    <row r="318" spans="3:13" s="6" customFormat="1" x14ac:dyDescent="0.25">
      <c r="C318" s="1"/>
      <c r="D318" s="1"/>
      <c r="E318" s="2"/>
      <c r="F318" s="4"/>
      <c r="G318" s="1"/>
      <c r="M318" s="190"/>
    </row>
    <row r="319" spans="3:13" s="6" customFormat="1" x14ac:dyDescent="0.25">
      <c r="C319" s="1"/>
      <c r="D319" s="1"/>
      <c r="E319" s="2"/>
      <c r="F319" s="4"/>
      <c r="G319" s="1"/>
      <c r="M319" s="190"/>
    </row>
    <row r="320" spans="3:13" s="6" customFormat="1" x14ac:dyDescent="0.25">
      <c r="C320" s="1"/>
      <c r="D320" s="1"/>
      <c r="E320" s="2"/>
      <c r="F320" s="4"/>
      <c r="G320" s="1"/>
      <c r="M320" s="190"/>
    </row>
    <row r="321" spans="3:13" s="6" customFormat="1" x14ac:dyDescent="0.25">
      <c r="C321" s="1"/>
      <c r="D321" s="1"/>
      <c r="E321" s="2"/>
      <c r="F321" s="4"/>
      <c r="G321" s="1"/>
      <c r="M321" s="190"/>
    </row>
    <row r="322" spans="3:13" s="6" customFormat="1" x14ac:dyDescent="0.25">
      <c r="C322" s="1"/>
      <c r="D322" s="1"/>
      <c r="E322" s="2"/>
      <c r="F322" s="4"/>
      <c r="G322" s="1"/>
      <c r="M322" s="190"/>
    </row>
    <row r="323" spans="3:13" s="6" customFormat="1" x14ac:dyDescent="0.25">
      <c r="C323" s="1"/>
      <c r="D323" s="1"/>
      <c r="E323" s="2"/>
      <c r="F323" s="4"/>
      <c r="G323" s="1"/>
      <c r="M323" s="190"/>
    </row>
    <row r="324" spans="3:13" s="6" customFormat="1" x14ac:dyDescent="0.25">
      <c r="C324" s="1"/>
      <c r="D324" s="1"/>
      <c r="E324" s="2"/>
      <c r="F324" s="4"/>
      <c r="G324" s="1"/>
      <c r="M324" s="190"/>
    </row>
    <row r="325" spans="3:13" s="6" customFormat="1" x14ac:dyDescent="0.25">
      <c r="C325" s="1"/>
      <c r="D325" s="1"/>
      <c r="E325" s="2"/>
      <c r="F325" s="4"/>
      <c r="G325" s="1"/>
      <c r="M325" s="190"/>
    </row>
    <row r="326" spans="3:13" s="6" customFormat="1" x14ac:dyDescent="0.25">
      <c r="C326" s="1"/>
      <c r="D326" s="1"/>
      <c r="E326" s="2"/>
      <c r="F326" s="4"/>
      <c r="G326" s="1"/>
      <c r="M326" s="190"/>
    </row>
    <row r="327" spans="3:13" s="6" customFormat="1" x14ac:dyDescent="0.25">
      <c r="C327" s="1"/>
      <c r="D327" s="1"/>
      <c r="E327" s="2"/>
      <c r="F327" s="4"/>
      <c r="G327" s="1"/>
      <c r="M327" s="190"/>
    </row>
    <row r="328" spans="3:13" s="6" customFormat="1" x14ac:dyDescent="0.25">
      <c r="C328" s="1"/>
      <c r="D328" s="1"/>
      <c r="E328" s="2"/>
      <c r="F328" s="4"/>
      <c r="G328" s="1"/>
      <c r="M328" s="190"/>
    </row>
    <row r="329" spans="3:13" s="6" customFormat="1" x14ac:dyDescent="0.25">
      <c r="C329" s="1"/>
      <c r="D329" s="1"/>
      <c r="E329" s="2"/>
      <c r="F329" s="4"/>
      <c r="G329" s="1"/>
      <c r="M329" s="190"/>
    </row>
    <row r="330" spans="3:13" s="6" customFormat="1" x14ac:dyDescent="0.25">
      <c r="C330" s="1"/>
      <c r="D330" s="1"/>
      <c r="E330" s="2"/>
      <c r="F330" s="4"/>
      <c r="G330" s="1"/>
      <c r="M330" s="190"/>
    </row>
    <row r="331" spans="3:13" s="6" customFormat="1" x14ac:dyDescent="0.25">
      <c r="C331" s="1"/>
      <c r="D331" s="1"/>
      <c r="E331" s="2"/>
      <c r="F331" s="4"/>
      <c r="G331" s="1"/>
      <c r="M331" s="190"/>
    </row>
    <row r="332" spans="3:13" s="6" customFormat="1" x14ac:dyDescent="0.25">
      <c r="C332" s="1"/>
      <c r="D332" s="1"/>
      <c r="E332" s="2"/>
      <c r="F332" s="4"/>
      <c r="G332" s="1"/>
      <c r="M332" s="190"/>
    </row>
    <row r="333" spans="3:13" s="6" customFormat="1" x14ac:dyDescent="0.25">
      <c r="C333" s="1"/>
      <c r="D333" s="1"/>
      <c r="E333" s="2"/>
      <c r="F333" s="4"/>
      <c r="G333" s="1"/>
      <c r="M333" s="190"/>
    </row>
    <row r="334" spans="3:13" s="6" customFormat="1" x14ac:dyDescent="0.25">
      <c r="C334" s="1"/>
      <c r="D334" s="1"/>
      <c r="E334" s="2"/>
      <c r="F334" s="4"/>
      <c r="G334" s="1"/>
      <c r="M334" s="190"/>
    </row>
    <row r="335" spans="3:13" s="6" customFormat="1" x14ac:dyDescent="0.25">
      <c r="C335" s="1"/>
      <c r="D335" s="1"/>
      <c r="E335" s="2"/>
      <c r="F335" s="4"/>
      <c r="G335" s="1"/>
      <c r="M335" s="190"/>
    </row>
    <row r="336" spans="3:13" s="6" customFormat="1" x14ac:dyDescent="0.25">
      <c r="C336" s="1"/>
      <c r="D336" s="1"/>
      <c r="E336" s="2"/>
      <c r="F336" s="4"/>
      <c r="G336" s="1"/>
      <c r="M336" s="190"/>
    </row>
    <row r="337" spans="3:13" s="6" customFormat="1" x14ac:dyDescent="0.25">
      <c r="C337" s="1"/>
      <c r="D337" s="1"/>
      <c r="E337" s="2"/>
      <c r="F337" s="4"/>
      <c r="G337" s="1"/>
      <c r="M337" s="190"/>
    </row>
    <row r="338" spans="3:13" s="6" customFormat="1" x14ac:dyDescent="0.25">
      <c r="C338" s="1"/>
      <c r="D338" s="1"/>
      <c r="E338" s="2"/>
      <c r="F338" s="4"/>
      <c r="G338" s="1"/>
      <c r="M338" s="190"/>
    </row>
    <row r="339" spans="3:13" s="6" customFormat="1" x14ac:dyDescent="0.25">
      <c r="C339" s="1"/>
      <c r="D339" s="1"/>
      <c r="E339" s="2"/>
      <c r="F339" s="4"/>
      <c r="G339" s="1"/>
      <c r="M339" s="190"/>
    </row>
    <row r="340" spans="3:13" s="6" customFormat="1" x14ac:dyDescent="0.25">
      <c r="C340" s="1"/>
      <c r="D340" s="1"/>
      <c r="E340" s="2"/>
      <c r="F340" s="4"/>
      <c r="G340" s="1"/>
      <c r="M340" s="190"/>
    </row>
    <row r="341" spans="3:13" s="6" customFormat="1" x14ac:dyDescent="0.25">
      <c r="C341" s="1"/>
      <c r="D341" s="1"/>
      <c r="E341" s="2"/>
      <c r="F341" s="4"/>
      <c r="G341" s="1"/>
      <c r="M341" s="190"/>
    </row>
    <row r="342" spans="3:13" s="6" customFormat="1" x14ac:dyDescent="0.25">
      <c r="C342" s="1"/>
      <c r="D342" s="1"/>
      <c r="E342" s="2"/>
      <c r="F342" s="4"/>
      <c r="G342" s="1"/>
      <c r="M342" s="190"/>
    </row>
    <row r="343" spans="3:13" s="6" customFormat="1" x14ac:dyDescent="0.25">
      <c r="C343" s="1"/>
      <c r="D343" s="1"/>
      <c r="E343" s="2"/>
      <c r="F343" s="4"/>
      <c r="G343" s="1"/>
      <c r="M343" s="190"/>
    </row>
    <row r="344" spans="3:13" s="6" customFormat="1" x14ac:dyDescent="0.25">
      <c r="C344" s="1"/>
      <c r="D344" s="1"/>
      <c r="E344" s="2"/>
      <c r="F344" s="4"/>
      <c r="G344" s="1"/>
      <c r="M344" s="190"/>
    </row>
    <row r="345" spans="3:13" s="6" customFormat="1" x14ac:dyDescent="0.25">
      <c r="C345" s="1"/>
      <c r="D345" s="1"/>
      <c r="E345" s="2"/>
      <c r="F345" s="4"/>
      <c r="G345" s="1"/>
      <c r="M345" s="190"/>
    </row>
    <row r="346" spans="3:13" s="6" customFormat="1" x14ac:dyDescent="0.25">
      <c r="C346" s="1"/>
      <c r="D346" s="1"/>
      <c r="E346" s="2"/>
      <c r="F346" s="4"/>
      <c r="G346" s="1"/>
      <c r="M346" s="190"/>
    </row>
    <row r="347" spans="3:13" s="6" customFormat="1" x14ac:dyDescent="0.25">
      <c r="C347" s="1"/>
      <c r="D347" s="1"/>
      <c r="E347" s="2"/>
      <c r="F347" s="4"/>
      <c r="G347" s="1"/>
      <c r="M347" s="190"/>
    </row>
    <row r="348" spans="3:13" s="6" customFormat="1" x14ac:dyDescent="0.25">
      <c r="C348" s="1"/>
      <c r="D348" s="1"/>
      <c r="E348" s="2"/>
      <c r="F348" s="4"/>
      <c r="G348" s="1"/>
      <c r="M348" s="190"/>
    </row>
    <row r="349" spans="3:13" s="6" customFormat="1" x14ac:dyDescent="0.25">
      <c r="C349" s="1"/>
      <c r="D349" s="1"/>
      <c r="E349" s="2"/>
      <c r="F349" s="4"/>
      <c r="G349" s="1"/>
      <c r="M349" s="190"/>
    </row>
    <row r="350" spans="3:13" s="6" customFormat="1" x14ac:dyDescent="0.25">
      <c r="C350" s="1"/>
      <c r="D350" s="1"/>
      <c r="E350" s="2"/>
      <c r="F350" s="4"/>
      <c r="G350" s="1"/>
      <c r="M350" s="190"/>
    </row>
    <row r="351" spans="3:13" s="6" customFormat="1" x14ac:dyDescent="0.25">
      <c r="C351" s="1"/>
      <c r="D351" s="1"/>
      <c r="E351" s="2"/>
      <c r="F351" s="4"/>
      <c r="G351" s="1"/>
      <c r="M351" s="190"/>
    </row>
    <row r="352" spans="3:13" s="6" customFormat="1" x14ac:dyDescent="0.25">
      <c r="C352" s="1"/>
      <c r="D352" s="1"/>
      <c r="E352" s="2"/>
      <c r="F352" s="4"/>
      <c r="G352" s="1"/>
      <c r="M352" s="190"/>
    </row>
    <row r="353" spans="3:13" s="6" customFormat="1" x14ac:dyDescent="0.25">
      <c r="C353" s="1"/>
      <c r="D353" s="1"/>
      <c r="E353" s="2"/>
      <c r="F353" s="4"/>
      <c r="G353" s="1"/>
      <c r="M353" s="190"/>
    </row>
    <row r="354" spans="3:13" s="6" customFormat="1" x14ac:dyDescent="0.25">
      <c r="C354" s="1"/>
      <c r="D354" s="1"/>
      <c r="E354" s="2"/>
      <c r="F354" s="4"/>
      <c r="G354" s="1"/>
      <c r="M354" s="190"/>
    </row>
    <row r="355" spans="3:13" s="6" customFormat="1" x14ac:dyDescent="0.25">
      <c r="C355" s="1"/>
      <c r="D355" s="1"/>
      <c r="E355" s="2"/>
      <c r="F355" s="4"/>
      <c r="G355" s="1"/>
      <c r="M355" s="190"/>
    </row>
    <row r="356" spans="3:13" s="6" customFormat="1" x14ac:dyDescent="0.25">
      <c r="C356" s="1"/>
      <c r="D356" s="1"/>
      <c r="E356" s="2"/>
      <c r="F356" s="4"/>
      <c r="G356" s="1"/>
      <c r="M356" s="190"/>
    </row>
    <row r="357" spans="3:13" s="6" customFormat="1" x14ac:dyDescent="0.25">
      <c r="C357" s="1"/>
      <c r="D357" s="1"/>
      <c r="E357" s="2"/>
      <c r="F357" s="4"/>
      <c r="G357" s="1"/>
      <c r="M357" s="190"/>
    </row>
    <row r="358" spans="3:13" s="6" customFormat="1" x14ac:dyDescent="0.25">
      <c r="C358" s="1"/>
      <c r="D358" s="1"/>
      <c r="E358" s="2"/>
      <c r="F358" s="4"/>
      <c r="G358" s="1"/>
      <c r="M358" s="190"/>
    </row>
    <row r="359" spans="3:13" s="6" customFormat="1" x14ac:dyDescent="0.25">
      <c r="C359" s="1"/>
      <c r="D359" s="1"/>
      <c r="E359" s="2"/>
      <c r="F359" s="4"/>
      <c r="G359" s="1"/>
      <c r="M359" s="190"/>
    </row>
    <row r="360" spans="3:13" s="6" customFormat="1" x14ac:dyDescent="0.25">
      <c r="C360" s="1"/>
      <c r="D360" s="1"/>
      <c r="E360" s="2"/>
      <c r="F360" s="4"/>
      <c r="G360" s="1"/>
      <c r="M360" s="190"/>
    </row>
    <row r="361" spans="3:13" s="6" customFormat="1" x14ac:dyDescent="0.25">
      <c r="C361" s="1"/>
      <c r="D361" s="1"/>
      <c r="E361" s="2"/>
      <c r="F361" s="4"/>
      <c r="G361" s="1"/>
      <c r="M361" s="190"/>
    </row>
    <row r="362" spans="3:13" s="6" customFormat="1" x14ac:dyDescent="0.25">
      <c r="C362" s="1"/>
      <c r="D362" s="1"/>
      <c r="E362" s="2"/>
      <c r="F362" s="4"/>
      <c r="G362" s="1"/>
      <c r="M362" s="190"/>
    </row>
    <row r="363" spans="3:13" s="6" customFormat="1" x14ac:dyDescent="0.25">
      <c r="C363" s="1"/>
      <c r="D363" s="1"/>
      <c r="E363" s="2"/>
      <c r="F363" s="4"/>
      <c r="G363" s="1"/>
      <c r="M363" s="190"/>
    </row>
    <row r="364" spans="3:13" s="6" customFormat="1" x14ac:dyDescent="0.25">
      <c r="C364" s="1"/>
      <c r="D364" s="1"/>
      <c r="E364" s="2"/>
      <c r="F364" s="4"/>
      <c r="G364" s="1"/>
      <c r="M364" s="190"/>
    </row>
    <row r="365" spans="3:13" s="6" customFormat="1" x14ac:dyDescent="0.25">
      <c r="C365" s="1"/>
      <c r="D365" s="1"/>
      <c r="E365" s="2"/>
      <c r="F365" s="4"/>
      <c r="G365" s="1"/>
      <c r="M365" s="190"/>
    </row>
    <row r="366" spans="3:13" s="6" customFormat="1" x14ac:dyDescent="0.25">
      <c r="C366" s="1"/>
      <c r="D366" s="1"/>
      <c r="E366" s="2"/>
      <c r="F366" s="4"/>
      <c r="G366" s="1"/>
      <c r="M366" s="190"/>
    </row>
    <row r="367" spans="3:13" s="6" customFormat="1" x14ac:dyDescent="0.25">
      <c r="C367" s="1"/>
      <c r="D367" s="1"/>
      <c r="E367" s="2"/>
      <c r="F367" s="4"/>
      <c r="G367" s="1"/>
      <c r="M367" s="190"/>
    </row>
    <row r="368" spans="3:13" s="6" customFormat="1" x14ac:dyDescent="0.25">
      <c r="C368" s="1"/>
      <c r="D368" s="1"/>
      <c r="E368" s="2"/>
      <c r="F368" s="4"/>
      <c r="G368" s="1"/>
      <c r="M368" s="190"/>
    </row>
    <row r="369" spans="3:13" s="6" customFormat="1" x14ac:dyDescent="0.25">
      <c r="C369" s="1"/>
      <c r="D369" s="1"/>
      <c r="E369" s="2"/>
      <c r="F369" s="4"/>
      <c r="G369" s="1"/>
      <c r="M369" s="190"/>
    </row>
    <row r="370" spans="3:13" s="6" customFormat="1" x14ac:dyDescent="0.25">
      <c r="C370" s="1"/>
      <c r="D370" s="1"/>
      <c r="E370" s="2"/>
      <c r="F370" s="4"/>
      <c r="G370" s="1"/>
      <c r="M370" s="190"/>
    </row>
    <row r="371" spans="3:13" s="6" customFormat="1" x14ac:dyDescent="0.25">
      <c r="C371" s="1"/>
      <c r="D371" s="1"/>
      <c r="E371" s="2"/>
      <c r="F371" s="4"/>
      <c r="G371" s="1"/>
      <c r="M371" s="190"/>
    </row>
    <row r="372" spans="3:13" s="6" customFormat="1" x14ac:dyDescent="0.25">
      <c r="C372" s="1"/>
      <c r="D372" s="1"/>
      <c r="E372" s="2"/>
      <c r="F372" s="4"/>
      <c r="G372" s="1"/>
      <c r="M372" s="190"/>
    </row>
    <row r="373" spans="3:13" s="6" customFormat="1" x14ac:dyDescent="0.25">
      <c r="C373" s="1"/>
      <c r="D373" s="1"/>
      <c r="E373" s="2"/>
      <c r="F373" s="4"/>
      <c r="G373" s="1"/>
      <c r="M373" s="190"/>
    </row>
    <row r="374" spans="3:13" s="6" customFormat="1" x14ac:dyDescent="0.25">
      <c r="C374" s="1"/>
      <c r="D374" s="1"/>
      <c r="E374" s="2"/>
      <c r="F374" s="4"/>
      <c r="G374" s="1"/>
      <c r="M374" s="190"/>
    </row>
    <row r="375" spans="3:13" s="6" customFormat="1" x14ac:dyDescent="0.25">
      <c r="C375" s="1"/>
      <c r="D375" s="1"/>
      <c r="E375" s="2"/>
      <c r="F375" s="4"/>
      <c r="G375" s="1"/>
      <c r="M375" s="190"/>
    </row>
    <row r="376" spans="3:13" s="6" customFormat="1" x14ac:dyDescent="0.25">
      <c r="C376" s="1"/>
      <c r="D376" s="1"/>
      <c r="E376" s="2"/>
      <c r="F376" s="4"/>
      <c r="G376" s="1"/>
      <c r="M376" s="190"/>
    </row>
    <row r="377" spans="3:13" s="6" customFormat="1" x14ac:dyDescent="0.25">
      <c r="C377" s="1"/>
      <c r="D377" s="1"/>
      <c r="E377" s="2"/>
      <c r="F377" s="4"/>
      <c r="G377" s="1"/>
      <c r="M377" s="190"/>
    </row>
    <row r="378" spans="3:13" s="6" customFormat="1" x14ac:dyDescent="0.25">
      <c r="C378" s="1"/>
      <c r="D378" s="1"/>
      <c r="E378" s="2"/>
      <c r="F378" s="4"/>
      <c r="G378" s="1"/>
      <c r="M378" s="190"/>
    </row>
    <row r="379" spans="3:13" s="6" customFormat="1" x14ac:dyDescent="0.25">
      <c r="C379" s="1"/>
      <c r="D379" s="1"/>
      <c r="E379" s="2"/>
      <c r="F379" s="4"/>
      <c r="G379" s="1"/>
      <c r="M379" s="190"/>
    </row>
    <row r="380" spans="3:13" s="6" customFormat="1" x14ac:dyDescent="0.25">
      <c r="C380" s="1"/>
      <c r="D380" s="1"/>
      <c r="E380" s="2"/>
      <c r="F380" s="4"/>
      <c r="G380" s="1"/>
      <c r="M380" s="190"/>
    </row>
    <row r="381" spans="3:13" s="6" customFormat="1" x14ac:dyDescent="0.25">
      <c r="C381" s="1"/>
      <c r="D381" s="1"/>
      <c r="E381" s="2"/>
      <c r="F381" s="4"/>
      <c r="G381" s="1"/>
      <c r="M381" s="190"/>
    </row>
    <row r="382" spans="3:13" s="6" customFormat="1" x14ac:dyDescent="0.25">
      <c r="C382" s="1"/>
      <c r="D382" s="1"/>
      <c r="E382" s="2"/>
      <c r="F382" s="4"/>
      <c r="G382" s="1"/>
      <c r="M382" s="190"/>
    </row>
    <row r="383" spans="3:13" s="6" customFormat="1" x14ac:dyDescent="0.25">
      <c r="C383" s="1"/>
      <c r="D383" s="1"/>
      <c r="E383" s="2"/>
      <c r="F383" s="4"/>
      <c r="G383" s="1"/>
      <c r="M383" s="190"/>
    </row>
    <row r="384" spans="3:13" s="6" customFormat="1" x14ac:dyDescent="0.25">
      <c r="C384" s="1"/>
      <c r="D384" s="1"/>
      <c r="E384" s="2"/>
      <c r="F384" s="4"/>
      <c r="G384" s="1"/>
      <c r="M384" s="190"/>
    </row>
    <row r="385" spans="3:13" s="6" customFormat="1" x14ac:dyDescent="0.25">
      <c r="C385" s="1"/>
      <c r="D385" s="1"/>
      <c r="E385" s="2"/>
      <c r="F385" s="4"/>
      <c r="G385" s="1"/>
      <c r="M385" s="190"/>
    </row>
    <row r="386" spans="3:13" s="6" customFormat="1" x14ac:dyDescent="0.25">
      <c r="C386" s="1"/>
      <c r="D386" s="1"/>
      <c r="E386" s="2"/>
      <c r="F386" s="4"/>
      <c r="G386" s="1"/>
      <c r="M386" s="190"/>
    </row>
    <row r="387" spans="3:13" s="6" customFormat="1" x14ac:dyDescent="0.25">
      <c r="C387" s="1"/>
      <c r="D387" s="1"/>
      <c r="E387" s="2"/>
      <c r="F387" s="4"/>
      <c r="G387" s="1"/>
      <c r="M387" s="190"/>
    </row>
    <row r="388" spans="3:13" s="6" customFormat="1" x14ac:dyDescent="0.25">
      <c r="C388" s="1"/>
      <c r="D388" s="1"/>
      <c r="E388" s="2"/>
      <c r="F388" s="4"/>
      <c r="G388" s="1"/>
      <c r="M388" s="190"/>
    </row>
    <row r="389" spans="3:13" s="6" customFormat="1" x14ac:dyDescent="0.25">
      <c r="C389" s="1"/>
      <c r="D389" s="1"/>
      <c r="E389" s="2"/>
      <c r="F389" s="4"/>
      <c r="G389" s="1"/>
      <c r="M389" s="190"/>
    </row>
    <row r="390" spans="3:13" s="6" customFormat="1" x14ac:dyDescent="0.25">
      <c r="C390" s="1"/>
      <c r="D390" s="1"/>
      <c r="E390" s="2"/>
      <c r="F390" s="4"/>
      <c r="G390" s="1"/>
      <c r="M390" s="190"/>
    </row>
    <row r="391" spans="3:13" s="6" customFormat="1" x14ac:dyDescent="0.25">
      <c r="C391" s="1"/>
      <c r="D391" s="1"/>
      <c r="E391" s="2"/>
      <c r="F391" s="4"/>
      <c r="G391" s="1"/>
      <c r="M391" s="190"/>
    </row>
    <row r="392" spans="3:13" s="6" customFormat="1" x14ac:dyDescent="0.25">
      <c r="C392" s="1"/>
      <c r="D392" s="1"/>
      <c r="E392" s="2"/>
      <c r="F392" s="4"/>
      <c r="G392" s="1"/>
      <c r="M392" s="190"/>
    </row>
    <row r="393" spans="3:13" s="6" customFormat="1" x14ac:dyDescent="0.25">
      <c r="C393" s="1"/>
      <c r="D393" s="1"/>
      <c r="E393" s="2"/>
      <c r="F393" s="4"/>
      <c r="G393" s="1"/>
      <c r="M393" s="190"/>
    </row>
    <row r="394" spans="3:13" s="6" customFormat="1" x14ac:dyDescent="0.25">
      <c r="C394" s="1"/>
      <c r="D394" s="1"/>
      <c r="E394" s="2"/>
      <c r="F394" s="4"/>
      <c r="G394" s="1"/>
      <c r="M394" s="190"/>
    </row>
    <row r="395" spans="3:13" s="6" customFormat="1" x14ac:dyDescent="0.25">
      <c r="C395" s="1"/>
      <c r="D395" s="1"/>
      <c r="E395" s="2"/>
      <c r="F395" s="4"/>
      <c r="G395" s="1"/>
      <c r="M395" s="190"/>
    </row>
    <row r="396" spans="3:13" s="6" customFormat="1" x14ac:dyDescent="0.25">
      <c r="C396" s="1"/>
      <c r="D396" s="1"/>
      <c r="E396" s="2"/>
      <c r="F396" s="4"/>
      <c r="G396" s="1"/>
      <c r="M396" s="190"/>
    </row>
    <row r="397" spans="3:13" s="6" customFormat="1" x14ac:dyDescent="0.25">
      <c r="C397" s="1"/>
      <c r="D397" s="1"/>
      <c r="E397" s="2"/>
      <c r="F397" s="4"/>
      <c r="G397" s="1"/>
      <c r="M397" s="190"/>
    </row>
    <row r="398" spans="3:13" s="6" customFormat="1" x14ac:dyDescent="0.25">
      <c r="C398" s="1"/>
      <c r="D398" s="1"/>
      <c r="E398" s="2"/>
      <c r="F398" s="4"/>
      <c r="G398" s="1"/>
      <c r="M398" s="190"/>
    </row>
    <row r="399" spans="3:13" s="6" customFormat="1" x14ac:dyDescent="0.25">
      <c r="C399" s="1"/>
      <c r="D399" s="1"/>
      <c r="E399" s="2"/>
      <c r="F399" s="4"/>
      <c r="G399" s="1"/>
      <c r="M399" s="190"/>
    </row>
    <row r="400" spans="3:13" s="6" customFormat="1" x14ac:dyDescent="0.25">
      <c r="C400" s="1"/>
      <c r="D400" s="1"/>
      <c r="E400" s="2"/>
      <c r="F400" s="4"/>
      <c r="G400" s="1"/>
      <c r="M400" s="190"/>
    </row>
    <row r="401" spans="3:13" s="6" customFormat="1" x14ac:dyDescent="0.25">
      <c r="C401" s="1"/>
      <c r="D401" s="1"/>
      <c r="E401" s="2"/>
      <c r="F401" s="4"/>
      <c r="G401" s="1"/>
      <c r="M401" s="190"/>
    </row>
    <row r="402" spans="3:13" s="6" customFormat="1" x14ac:dyDescent="0.25">
      <c r="C402" s="1"/>
      <c r="D402" s="1"/>
      <c r="E402" s="2"/>
      <c r="F402" s="4"/>
      <c r="G402" s="1"/>
      <c r="M402" s="190"/>
    </row>
    <row r="403" spans="3:13" s="6" customFormat="1" x14ac:dyDescent="0.25">
      <c r="C403" s="1"/>
      <c r="D403" s="1"/>
      <c r="E403" s="2"/>
      <c r="F403" s="4"/>
      <c r="G403" s="1"/>
      <c r="M403" s="190"/>
    </row>
    <row r="404" spans="3:13" s="6" customFormat="1" x14ac:dyDescent="0.25">
      <c r="C404" s="1"/>
      <c r="D404" s="1"/>
      <c r="E404" s="2"/>
      <c r="F404" s="4"/>
      <c r="G404" s="1"/>
      <c r="M404" s="190"/>
    </row>
    <row r="405" spans="3:13" s="6" customFormat="1" x14ac:dyDescent="0.25">
      <c r="C405" s="1"/>
      <c r="D405" s="1"/>
      <c r="E405" s="2"/>
      <c r="F405" s="4"/>
      <c r="G405" s="1"/>
      <c r="M405" s="190"/>
    </row>
    <row r="406" spans="3:13" s="6" customFormat="1" x14ac:dyDescent="0.25">
      <c r="C406" s="1"/>
      <c r="D406" s="1"/>
      <c r="E406" s="2"/>
      <c r="F406" s="4"/>
      <c r="G406" s="1"/>
      <c r="M406" s="190"/>
    </row>
    <row r="407" spans="3:13" s="6" customFormat="1" x14ac:dyDescent="0.25">
      <c r="C407" s="1"/>
      <c r="D407" s="1"/>
      <c r="E407" s="2"/>
      <c r="F407" s="4"/>
      <c r="G407" s="1"/>
      <c r="M407" s="190"/>
    </row>
    <row r="408" spans="3:13" s="6" customFormat="1" x14ac:dyDescent="0.25">
      <c r="C408" s="1"/>
      <c r="D408" s="1"/>
      <c r="E408" s="2"/>
      <c r="F408" s="4"/>
      <c r="G408" s="1"/>
      <c r="M408" s="190"/>
    </row>
    <row r="409" spans="3:13" s="6" customFormat="1" x14ac:dyDescent="0.25">
      <c r="C409" s="1"/>
      <c r="D409" s="1"/>
      <c r="E409" s="2"/>
      <c r="F409" s="4"/>
      <c r="G409" s="1"/>
      <c r="M409" s="190"/>
    </row>
    <row r="410" spans="3:13" s="6" customFormat="1" x14ac:dyDescent="0.25">
      <c r="C410" s="1"/>
      <c r="D410" s="1"/>
      <c r="E410" s="2"/>
      <c r="F410" s="4"/>
      <c r="G410" s="1"/>
      <c r="M410" s="190"/>
    </row>
    <row r="411" spans="3:13" s="6" customFormat="1" x14ac:dyDescent="0.25">
      <c r="C411" s="1"/>
      <c r="D411" s="1"/>
      <c r="E411" s="2"/>
      <c r="F411" s="4"/>
      <c r="G411" s="1"/>
      <c r="M411" s="190"/>
    </row>
    <row r="412" spans="3:13" s="6" customFormat="1" x14ac:dyDescent="0.25">
      <c r="C412" s="1"/>
      <c r="D412" s="1"/>
      <c r="E412" s="2"/>
      <c r="F412" s="4"/>
      <c r="G412" s="1"/>
      <c r="M412" s="190"/>
    </row>
    <row r="413" spans="3:13" s="6" customFormat="1" x14ac:dyDescent="0.25">
      <c r="C413" s="1"/>
      <c r="D413" s="1"/>
      <c r="E413" s="2"/>
      <c r="F413" s="4"/>
      <c r="G413" s="1"/>
      <c r="M413" s="190"/>
    </row>
    <row r="414" spans="3:13" s="6" customFormat="1" x14ac:dyDescent="0.25">
      <c r="C414" s="1"/>
      <c r="D414" s="1"/>
      <c r="E414" s="2"/>
      <c r="F414" s="4"/>
      <c r="G414" s="1"/>
      <c r="M414" s="190"/>
    </row>
    <row r="415" spans="3:13" s="6" customFormat="1" x14ac:dyDescent="0.25">
      <c r="C415" s="1"/>
      <c r="D415" s="1"/>
      <c r="E415" s="2"/>
      <c r="F415" s="4"/>
      <c r="G415" s="1"/>
      <c r="M415" s="190"/>
    </row>
    <row r="416" spans="3:13" s="6" customFormat="1" x14ac:dyDescent="0.25">
      <c r="C416" s="1"/>
      <c r="D416" s="1"/>
      <c r="E416" s="2"/>
      <c r="F416" s="4"/>
      <c r="G416" s="1"/>
      <c r="M416" s="190"/>
    </row>
    <row r="417" spans="3:13" s="6" customFormat="1" x14ac:dyDescent="0.25">
      <c r="C417" s="1"/>
      <c r="D417" s="1"/>
      <c r="E417" s="2"/>
      <c r="F417" s="4"/>
      <c r="G417" s="1"/>
      <c r="M417" s="190"/>
    </row>
    <row r="418" spans="3:13" s="6" customFormat="1" x14ac:dyDescent="0.25">
      <c r="C418" s="1"/>
      <c r="D418" s="1"/>
      <c r="E418" s="2"/>
      <c r="F418" s="4"/>
      <c r="G418" s="1"/>
      <c r="M418" s="190"/>
    </row>
    <row r="419" spans="3:13" s="6" customFormat="1" x14ac:dyDescent="0.25">
      <c r="C419" s="1"/>
      <c r="D419" s="1"/>
      <c r="E419" s="2"/>
      <c r="F419" s="4"/>
      <c r="G419" s="1"/>
      <c r="M419" s="190"/>
    </row>
    <row r="420" spans="3:13" s="6" customFormat="1" x14ac:dyDescent="0.25">
      <c r="C420" s="1"/>
      <c r="D420" s="1"/>
      <c r="E420" s="2"/>
      <c r="F420" s="4"/>
      <c r="G420" s="1"/>
      <c r="M420" s="190"/>
    </row>
    <row r="421" spans="3:13" s="6" customFormat="1" x14ac:dyDescent="0.25">
      <c r="C421" s="1"/>
      <c r="D421" s="1"/>
      <c r="E421" s="2"/>
      <c r="F421" s="4"/>
      <c r="G421" s="1"/>
      <c r="M421" s="190"/>
    </row>
    <row r="422" spans="3:13" s="6" customFormat="1" x14ac:dyDescent="0.25">
      <c r="C422" s="1"/>
      <c r="D422" s="1"/>
      <c r="E422" s="2"/>
      <c r="F422" s="4"/>
      <c r="G422" s="1"/>
      <c r="M422" s="190"/>
    </row>
    <row r="423" spans="3:13" s="6" customFormat="1" x14ac:dyDescent="0.25">
      <c r="C423" s="1"/>
      <c r="D423" s="1"/>
      <c r="E423" s="2"/>
      <c r="F423" s="4"/>
      <c r="G423" s="1"/>
      <c r="M423" s="190"/>
    </row>
    <row r="424" spans="3:13" s="6" customFormat="1" x14ac:dyDescent="0.25">
      <c r="C424" s="1"/>
      <c r="D424" s="1"/>
      <c r="E424" s="2"/>
      <c r="F424" s="4"/>
      <c r="G424" s="1"/>
      <c r="M424" s="190"/>
    </row>
    <row r="425" spans="3:13" s="6" customFormat="1" x14ac:dyDescent="0.25">
      <c r="C425" s="1"/>
      <c r="D425" s="1"/>
      <c r="E425" s="2"/>
      <c r="F425" s="4"/>
      <c r="G425" s="1"/>
      <c r="M425" s="190"/>
    </row>
    <row r="426" spans="3:13" s="6" customFormat="1" x14ac:dyDescent="0.25">
      <c r="C426" s="1"/>
      <c r="D426" s="1"/>
      <c r="E426" s="2"/>
      <c r="F426" s="4"/>
      <c r="G426" s="1"/>
      <c r="M426" s="190"/>
    </row>
    <row r="427" spans="3:13" s="6" customFormat="1" x14ac:dyDescent="0.25">
      <c r="C427" s="1"/>
      <c r="D427" s="1"/>
      <c r="E427" s="2"/>
      <c r="F427" s="4"/>
      <c r="G427" s="1"/>
      <c r="M427" s="190"/>
    </row>
    <row r="428" spans="3:13" s="6" customFormat="1" x14ac:dyDescent="0.25">
      <c r="C428" s="1"/>
      <c r="D428" s="1"/>
      <c r="E428" s="2"/>
      <c r="F428" s="4"/>
      <c r="G428" s="1"/>
      <c r="M428" s="190"/>
    </row>
    <row r="429" spans="3:13" s="6" customFormat="1" x14ac:dyDescent="0.25">
      <c r="C429" s="1"/>
      <c r="D429" s="1"/>
      <c r="E429" s="2"/>
      <c r="F429" s="4"/>
      <c r="G429" s="1"/>
      <c r="M429" s="190"/>
    </row>
    <row r="430" spans="3:13" s="6" customFormat="1" x14ac:dyDescent="0.25">
      <c r="C430" s="1"/>
      <c r="D430" s="1"/>
      <c r="E430" s="2"/>
      <c r="F430" s="4"/>
      <c r="G430" s="1"/>
      <c r="M430" s="190"/>
    </row>
    <row r="431" spans="3:13" s="6" customFormat="1" x14ac:dyDescent="0.25">
      <c r="C431" s="1"/>
      <c r="D431" s="1"/>
      <c r="E431" s="2"/>
      <c r="F431" s="4"/>
      <c r="G431" s="1"/>
      <c r="M431" s="190"/>
    </row>
    <row r="432" spans="3:13" s="6" customFormat="1" x14ac:dyDescent="0.25">
      <c r="C432" s="1"/>
      <c r="D432" s="1"/>
      <c r="E432" s="2"/>
      <c r="F432" s="4"/>
      <c r="G432" s="1"/>
      <c r="M432" s="190"/>
    </row>
    <row r="433" spans="3:13" s="6" customFormat="1" x14ac:dyDescent="0.25">
      <c r="C433" s="1"/>
      <c r="D433" s="1"/>
      <c r="E433" s="2"/>
      <c r="F433" s="4"/>
      <c r="G433" s="1"/>
      <c r="M433" s="190"/>
    </row>
    <row r="434" spans="3:13" s="6" customFormat="1" x14ac:dyDescent="0.25">
      <c r="C434" s="1"/>
      <c r="D434" s="1"/>
      <c r="E434" s="2"/>
      <c r="F434" s="4"/>
      <c r="G434" s="1"/>
      <c r="M434" s="190"/>
    </row>
    <row r="435" spans="3:13" s="6" customFormat="1" x14ac:dyDescent="0.25">
      <c r="C435" s="1"/>
      <c r="D435" s="1"/>
      <c r="E435" s="2"/>
      <c r="F435" s="4"/>
      <c r="G435" s="1"/>
      <c r="M435" s="190"/>
    </row>
    <row r="436" spans="3:13" s="6" customFormat="1" x14ac:dyDescent="0.25">
      <c r="C436" s="1"/>
      <c r="D436" s="1"/>
      <c r="E436" s="2"/>
      <c r="F436" s="4"/>
      <c r="G436" s="1"/>
      <c r="M436" s="190"/>
    </row>
    <row r="437" spans="3:13" s="6" customFormat="1" x14ac:dyDescent="0.25">
      <c r="C437" s="1"/>
      <c r="D437" s="1"/>
      <c r="E437" s="2"/>
      <c r="F437" s="4"/>
      <c r="G437" s="1"/>
      <c r="M437" s="190"/>
    </row>
    <row r="438" spans="3:13" s="6" customFormat="1" x14ac:dyDescent="0.25">
      <c r="C438" s="1"/>
      <c r="D438" s="1"/>
      <c r="E438" s="2"/>
      <c r="F438" s="4"/>
      <c r="G438" s="1"/>
      <c r="M438" s="190"/>
    </row>
    <row r="439" spans="3:13" s="6" customFormat="1" x14ac:dyDescent="0.25">
      <c r="C439" s="1"/>
      <c r="D439" s="1"/>
      <c r="E439" s="2"/>
      <c r="F439" s="4"/>
      <c r="G439" s="1"/>
      <c r="M439" s="190"/>
    </row>
    <row r="440" spans="3:13" s="6" customFormat="1" x14ac:dyDescent="0.25">
      <c r="C440" s="1"/>
      <c r="D440" s="1"/>
      <c r="E440" s="2"/>
      <c r="F440" s="4"/>
      <c r="G440" s="1"/>
      <c r="M440" s="190"/>
    </row>
    <row r="441" spans="3:13" s="6" customFormat="1" x14ac:dyDescent="0.25">
      <c r="C441" s="1"/>
      <c r="D441" s="1"/>
      <c r="E441" s="2"/>
      <c r="F441" s="4"/>
      <c r="G441" s="1"/>
      <c r="M441" s="190"/>
    </row>
    <row r="442" spans="3:13" s="6" customFormat="1" x14ac:dyDescent="0.25">
      <c r="C442" s="1"/>
      <c r="D442" s="1"/>
      <c r="E442" s="2"/>
      <c r="F442" s="4"/>
      <c r="G442" s="1"/>
      <c r="M442" s="190"/>
    </row>
    <row r="443" spans="3:13" s="6" customFormat="1" x14ac:dyDescent="0.25">
      <c r="C443" s="1"/>
      <c r="D443" s="1"/>
      <c r="E443" s="2"/>
      <c r="F443" s="4"/>
      <c r="G443" s="1"/>
      <c r="M443" s="190"/>
    </row>
    <row r="444" spans="3:13" s="6" customFormat="1" x14ac:dyDescent="0.25">
      <c r="C444" s="1"/>
      <c r="D444" s="1"/>
      <c r="E444" s="2"/>
      <c r="F444" s="4"/>
      <c r="G444" s="1"/>
      <c r="M444" s="190"/>
    </row>
    <row r="445" spans="3:13" s="6" customFormat="1" x14ac:dyDescent="0.25">
      <c r="C445" s="1"/>
      <c r="D445" s="1"/>
      <c r="E445" s="2"/>
      <c r="F445" s="4"/>
      <c r="G445" s="1"/>
      <c r="M445" s="190"/>
    </row>
    <row r="446" spans="3:13" s="6" customFormat="1" x14ac:dyDescent="0.25">
      <c r="C446" s="1"/>
      <c r="D446" s="1"/>
      <c r="E446" s="2"/>
      <c r="F446" s="4"/>
      <c r="G446" s="1"/>
      <c r="M446" s="190"/>
    </row>
    <row r="447" spans="3:13" s="6" customFormat="1" x14ac:dyDescent="0.25">
      <c r="C447" s="1"/>
      <c r="D447" s="1"/>
      <c r="E447" s="2"/>
      <c r="F447" s="4"/>
      <c r="G447" s="1"/>
      <c r="M447" s="190"/>
    </row>
    <row r="448" spans="3:13" s="6" customFormat="1" x14ac:dyDescent="0.25">
      <c r="C448" s="1"/>
      <c r="D448" s="1"/>
      <c r="E448" s="2"/>
      <c r="F448" s="4"/>
      <c r="G448" s="1"/>
      <c r="M448" s="190"/>
    </row>
    <row r="449" spans="3:13" s="6" customFormat="1" x14ac:dyDescent="0.25">
      <c r="C449" s="1"/>
      <c r="D449" s="1"/>
      <c r="E449" s="2"/>
      <c r="F449" s="4"/>
      <c r="G449" s="1"/>
      <c r="M449" s="190"/>
    </row>
    <row r="450" spans="3:13" s="6" customFormat="1" x14ac:dyDescent="0.25">
      <c r="C450" s="1"/>
      <c r="D450" s="1"/>
      <c r="E450" s="2"/>
      <c r="F450" s="4"/>
      <c r="G450" s="1"/>
      <c r="M450" s="190"/>
    </row>
    <row r="451" spans="3:13" s="6" customFormat="1" x14ac:dyDescent="0.25">
      <c r="C451" s="1"/>
      <c r="D451" s="1"/>
      <c r="E451" s="2"/>
      <c r="F451" s="4"/>
      <c r="G451" s="1"/>
      <c r="M451" s="190"/>
    </row>
    <row r="452" spans="3:13" s="6" customFormat="1" x14ac:dyDescent="0.25">
      <c r="C452" s="1"/>
      <c r="D452" s="1"/>
      <c r="E452" s="2"/>
      <c r="F452" s="4"/>
      <c r="G452" s="1"/>
      <c r="M452" s="190"/>
    </row>
    <row r="453" spans="3:13" s="6" customFormat="1" x14ac:dyDescent="0.25">
      <c r="C453" s="1"/>
      <c r="D453" s="1"/>
      <c r="E453" s="2"/>
      <c r="F453" s="4"/>
      <c r="G453" s="1"/>
      <c r="M453" s="190"/>
    </row>
    <row r="454" spans="3:13" s="6" customFormat="1" x14ac:dyDescent="0.25">
      <c r="C454" s="1"/>
      <c r="D454" s="1"/>
      <c r="E454" s="2"/>
      <c r="F454" s="4"/>
      <c r="G454" s="1"/>
      <c r="M454" s="190"/>
    </row>
    <row r="455" spans="3:13" s="6" customFormat="1" x14ac:dyDescent="0.25">
      <c r="C455" s="1"/>
      <c r="D455" s="1"/>
      <c r="E455" s="2"/>
      <c r="F455" s="4"/>
      <c r="G455" s="1"/>
      <c r="M455" s="190"/>
    </row>
    <row r="456" spans="3:13" s="6" customFormat="1" x14ac:dyDescent="0.25">
      <c r="C456" s="1"/>
      <c r="D456" s="1"/>
      <c r="E456" s="2"/>
      <c r="F456" s="4"/>
      <c r="G456" s="1"/>
      <c r="M456" s="190"/>
    </row>
    <row r="457" spans="3:13" s="6" customFormat="1" x14ac:dyDescent="0.25">
      <c r="C457" s="1"/>
      <c r="D457" s="1"/>
      <c r="E457" s="2"/>
      <c r="F457" s="4"/>
      <c r="G457" s="1"/>
      <c r="M457" s="190"/>
    </row>
    <row r="458" spans="3:13" s="6" customFormat="1" x14ac:dyDescent="0.25">
      <c r="C458" s="1"/>
      <c r="D458" s="1"/>
      <c r="E458" s="2"/>
      <c r="F458" s="4"/>
      <c r="G458" s="1"/>
      <c r="M458" s="190"/>
    </row>
    <row r="459" spans="3:13" s="6" customFormat="1" x14ac:dyDescent="0.25">
      <c r="C459" s="1"/>
      <c r="D459" s="1"/>
      <c r="E459" s="2"/>
      <c r="F459" s="4"/>
      <c r="G459" s="1"/>
      <c r="M459" s="190"/>
    </row>
    <row r="460" spans="3:13" s="6" customFormat="1" x14ac:dyDescent="0.25">
      <c r="C460" s="1"/>
      <c r="D460" s="1"/>
      <c r="E460" s="2"/>
      <c r="F460" s="4"/>
      <c r="G460" s="1"/>
      <c r="M460" s="190"/>
    </row>
    <row r="461" spans="3:13" s="6" customFormat="1" x14ac:dyDescent="0.25">
      <c r="C461" s="1"/>
      <c r="D461" s="1"/>
      <c r="E461" s="2"/>
      <c r="F461" s="4"/>
      <c r="G461" s="1"/>
      <c r="M461" s="190"/>
    </row>
    <row r="462" spans="3:13" s="6" customFormat="1" x14ac:dyDescent="0.25">
      <c r="C462" s="1"/>
      <c r="D462" s="1"/>
      <c r="E462" s="2"/>
      <c r="F462" s="4"/>
      <c r="G462" s="1"/>
      <c r="M462" s="190"/>
    </row>
    <row r="463" spans="3:13" s="6" customFormat="1" x14ac:dyDescent="0.25">
      <c r="C463" s="1"/>
      <c r="D463" s="1"/>
      <c r="E463" s="2"/>
      <c r="F463" s="4"/>
      <c r="G463" s="1"/>
      <c r="M463" s="190"/>
    </row>
    <row r="464" spans="3:13" s="6" customFormat="1" x14ac:dyDescent="0.25">
      <c r="C464" s="1"/>
      <c r="D464" s="1"/>
      <c r="E464" s="2"/>
      <c r="F464" s="4"/>
      <c r="G464" s="1"/>
      <c r="M464" s="190"/>
    </row>
    <row r="465" spans="3:13" s="6" customFormat="1" x14ac:dyDescent="0.25">
      <c r="C465" s="1"/>
      <c r="D465" s="1"/>
      <c r="E465" s="2"/>
      <c r="F465" s="4"/>
      <c r="G465" s="1"/>
      <c r="M465" s="190"/>
    </row>
    <row r="466" spans="3:13" s="6" customFormat="1" x14ac:dyDescent="0.25">
      <c r="C466" s="1"/>
      <c r="D466" s="1"/>
      <c r="E466" s="2"/>
      <c r="F466" s="4"/>
      <c r="G466" s="1"/>
      <c r="M466" s="190"/>
    </row>
    <row r="467" spans="3:13" s="6" customFormat="1" x14ac:dyDescent="0.25">
      <c r="C467" s="1"/>
      <c r="D467" s="1"/>
      <c r="E467" s="2"/>
      <c r="F467" s="4"/>
      <c r="G467" s="1"/>
      <c r="M467" s="190"/>
    </row>
    <row r="468" spans="3:13" s="6" customFormat="1" x14ac:dyDescent="0.25">
      <c r="C468" s="1"/>
      <c r="D468" s="1"/>
      <c r="E468" s="2"/>
      <c r="F468" s="4"/>
      <c r="G468" s="1"/>
      <c r="M468" s="190"/>
    </row>
    <row r="469" spans="3:13" s="6" customFormat="1" x14ac:dyDescent="0.25">
      <c r="C469" s="1"/>
      <c r="D469" s="1"/>
      <c r="E469" s="2"/>
      <c r="F469" s="4"/>
      <c r="G469" s="1"/>
      <c r="M469" s="190"/>
    </row>
    <row r="470" spans="3:13" s="6" customFormat="1" x14ac:dyDescent="0.25">
      <c r="C470" s="1"/>
      <c r="D470" s="1"/>
      <c r="E470" s="2"/>
      <c r="F470" s="4"/>
      <c r="G470" s="1"/>
      <c r="M470" s="190"/>
    </row>
    <row r="471" spans="3:13" s="6" customFormat="1" x14ac:dyDescent="0.25">
      <c r="C471" s="1"/>
      <c r="D471" s="1"/>
      <c r="E471" s="2"/>
      <c r="F471" s="4"/>
      <c r="G471" s="1"/>
      <c r="M471" s="190"/>
    </row>
    <row r="472" spans="3:13" s="6" customFormat="1" x14ac:dyDescent="0.25">
      <c r="C472" s="1"/>
      <c r="D472" s="1"/>
      <c r="E472" s="2"/>
      <c r="F472" s="4"/>
      <c r="G472" s="1"/>
      <c r="M472" s="190"/>
    </row>
    <row r="473" spans="3:13" s="6" customFormat="1" x14ac:dyDescent="0.25">
      <c r="C473" s="1"/>
      <c r="D473" s="1"/>
      <c r="E473" s="2"/>
      <c r="F473" s="4"/>
      <c r="G473" s="1"/>
      <c r="M473" s="190"/>
    </row>
    <row r="474" spans="3:13" s="6" customFormat="1" x14ac:dyDescent="0.25">
      <c r="C474" s="1"/>
      <c r="D474" s="1"/>
      <c r="E474" s="2"/>
      <c r="F474" s="4"/>
      <c r="G474" s="1"/>
      <c r="M474" s="190"/>
    </row>
    <row r="475" spans="3:13" s="6" customFormat="1" x14ac:dyDescent="0.25">
      <c r="C475" s="1"/>
      <c r="D475" s="1"/>
      <c r="E475" s="2"/>
      <c r="F475" s="4"/>
      <c r="G475" s="1"/>
      <c r="M475" s="190"/>
    </row>
    <row r="476" spans="3:13" s="6" customFormat="1" x14ac:dyDescent="0.25">
      <c r="C476" s="1"/>
      <c r="D476" s="1"/>
      <c r="E476" s="2"/>
      <c r="F476" s="4"/>
      <c r="G476" s="1"/>
      <c r="M476" s="190"/>
    </row>
    <row r="477" spans="3:13" s="6" customFormat="1" x14ac:dyDescent="0.25">
      <c r="C477" s="1"/>
      <c r="D477" s="1"/>
      <c r="E477" s="2"/>
      <c r="F477" s="4"/>
      <c r="G477" s="1"/>
      <c r="M477" s="190"/>
    </row>
    <row r="478" spans="3:13" s="6" customFormat="1" x14ac:dyDescent="0.25">
      <c r="C478" s="1"/>
      <c r="D478" s="1"/>
      <c r="E478" s="2"/>
      <c r="F478" s="4"/>
      <c r="G478" s="1"/>
      <c r="M478" s="190"/>
    </row>
    <row r="479" spans="3:13" s="6" customFormat="1" x14ac:dyDescent="0.25">
      <c r="C479" s="1"/>
      <c r="D479" s="1"/>
      <c r="E479" s="2"/>
      <c r="F479" s="4"/>
      <c r="G479" s="1"/>
      <c r="M479" s="190"/>
    </row>
    <row r="480" spans="3:13" s="6" customFormat="1" x14ac:dyDescent="0.25">
      <c r="C480" s="1"/>
      <c r="D480" s="1"/>
      <c r="E480" s="2"/>
      <c r="F480" s="4"/>
      <c r="G480" s="1"/>
      <c r="M480" s="190"/>
    </row>
    <row r="481" spans="3:13" s="6" customFormat="1" x14ac:dyDescent="0.25">
      <c r="C481" s="1"/>
      <c r="D481" s="1"/>
      <c r="E481" s="2"/>
      <c r="F481" s="4"/>
      <c r="G481" s="1"/>
      <c r="M481" s="190"/>
    </row>
    <row r="482" spans="3:13" s="6" customFormat="1" x14ac:dyDescent="0.25">
      <c r="C482" s="1"/>
      <c r="D482" s="1"/>
      <c r="E482" s="2"/>
      <c r="F482" s="4"/>
      <c r="G482" s="1"/>
      <c r="M482" s="190"/>
    </row>
    <row r="483" spans="3:13" s="6" customFormat="1" x14ac:dyDescent="0.25">
      <c r="C483" s="1"/>
      <c r="D483" s="1"/>
      <c r="E483" s="2"/>
      <c r="F483" s="4"/>
      <c r="G483" s="1"/>
      <c r="M483" s="190"/>
    </row>
    <row r="484" spans="3:13" s="6" customFormat="1" x14ac:dyDescent="0.25">
      <c r="C484" s="1"/>
      <c r="D484" s="1"/>
      <c r="E484" s="2"/>
      <c r="F484" s="4"/>
      <c r="G484" s="1"/>
      <c r="M484" s="190"/>
    </row>
    <row r="485" spans="3:13" s="6" customFormat="1" x14ac:dyDescent="0.25">
      <c r="C485" s="1"/>
      <c r="D485" s="1"/>
      <c r="E485" s="2"/>
      <c r="F485" s="4"/>
      <c r="G485" s="1"/>
      <c r="M485" s="190"/>
    </row>
    <row r="486" spans="3:13" s="6" customFormat="1" x14ac:dyDescent="0.25">
      <c r="C486" s="1"/>
      <c r="D486" s="1"/>
      <c r="E486" s="2"/>
      <c r="F486" s="4"/>
      <c r="G486" s="1"/>
      <c r="M486" s="190"/>
    </row>
    <row r="487" spans="3:13" s="6" customFormat="1" x14ac:dyDescent="0.25">
      <c r="C487" s="1"/>
      <c r="D487" s="1"/>
      <c r="E487" s="2"/>
      <c r="F487" s="4"/>
      <c r="G487" s="1"/>
      <c r="M487" s="190"/>
    </row>
    <row r="488" spans="3:13" s="6" customFormat="1" x14ac:dyDescent="0.25">
      <c r="C488" s="1"/>
      <c r="D488" s="1"/>
      <c r="E488" s="2"/>
      <c r="F488" s="4"/>
      <c r="G488" s="1"/>
      <c r="M488" s="190"/>
    </row>
    <row r="489" spans="3:13" s="6" customFormat="1" x14ac:dyDescent="0.25">
      <c r="C489" s="1"/>
      <c r="D489" s="1"/>
      <c r="E489" s="2"/>
      <c r="F489" s="4"/>
      <c r="G489" s="1"/>
      <c r="M489" s="190"/>
    </row>
    <row r="490" spans="3:13" s="6" customFormat="1" x14ac:dyDescent="0.25">
      <c r="C490" s="1"/>
      <c r="D490" s="1"/>
      <c r="E490" s="2"/>
      <c r="F490" s="4"/>
      <c r="G490" s="1"/>
      <c r="M490" s="190"/>
    </row>
    <row r="491" spans="3:13" s="6" customFormat="1" x14ac:dyDescent="0.25">
      <c r="C491" s="1"/>
      <c r="D491" s="1"/>
      <c r="E491" s="2"/>
      <c r="F491" s="4"/>
      <c r="G491" s="1"/>
      <c r="M491" s="190"/>
    </row>
    <row r="492" spans="3:13" s="6" customFormat="1" x14ac:dyDescent="0.25">
      <c r="C492" s="1"/>
      <c r="D492" s="1"/>
      <c r="E492" s="2"/>
      <c r="F492" s="4"/>
      <c r="G492" s="1"/>
      <c r="M492" s="190"/>
    </row>
    <row r="493" spans="3:13" s="6" customFormat="1" x14ac:dyDescent="0.25">
      <c r="C493" s="1"/>
      <c r="D493" s="1"/>
      <c r="E493" s="2"/>
      <c r="F493" s="4"/>
      <c r="G493" s="1"/>
      <c r="M493" s="190"/>
    </row>
    <row r="494" spans="3:13" s="6" customFormat="1" x14ac:dyDescent="0.25">
      <c r="C494" s="1"/>
      <c r="D494" s="1"/>
      <c r="E494" s="2"/>
      <c r="F494" s="4"/>
      <c r="G494" s="1"/>
      <c r="M494" s="190"/>
    </row>
    <row r="495" spans="3:13" s="6" customFormat="1" x14ac:dyDescent="0.25">
      <c r="C495" s="1"/>
      <c r="D495" s="1"/>
      <c r="E495" s="2"/>
      <c r="F495" s="4"/>
      <c r="G495" s="1"/>
      <c r="M495" s="190"/>
    </row>
    <row r="496" spans="3:13" s="6" customFormat="1" x14ac:dyDescent="0.25">
      <c r="C496" s="1"/>
      <c r="D496" s="1"/>
      <c r="E496" s="2"/>
      <c r="F496" s="4"/>
      <c r="G496" s="1"/>
      <c r="M496" s="190"/>
    </row>
    <row r="497" spans="3:13" s="6" customFormat="1" x14ac:dyDescent="0.25">
      <c r="C497" s="1"/>
      <c r="D497" s="1"/>
      <c r="E497" s="2"/>
      <c r="F497" s="4"/>
      <c r="G497" s="1"/>
      <c r="M497" s="190"/>
    </row>
    <row r="498" spans="3:13" s="6" customFormat="1" x14ac:dyDescent="0.25">
      <c r="C498" s="1"/>
      <c r="D498" s="1"/>
      <c r="E498" s="2"/>
      <c r="F498" s="4"/>
      <c r="G498" s="1"/>
      <c r="M498" s="190"/>
    </row>
    <row r="499" spans="3:13" s="6" customFormat="1" x14ac:dyDescent="0.25">
      <c r="C499" s="1"/>
      <c r="D499" s="1"/>
      <c r="E499" s="2"/>
      <c r="F499" s="4"/>
      <c r="G499" s="1"/>
      <c r="M499" s="190"/>
    </row>
    <row r="500" spans="3:13" s="6" customFormat="1" x14ac:dyDescent="0.25">
      <c r="C500" s="1"/>
      <c r="D500" s="1"/>
      <c r="E500" s="2"/>
      <c r="F500" s="4"/>
      <c r="G500" s="1"/>
      <c r="M500" s="190"/>
    </row>
    <row r="501" spans="3:13" s="6" customFormat="1" x14ac:dyDescent="0.25">
      <c r="C501" s="1"/>
      <c r="D501" s="1"/>
      <c r="E501" s="2"/>
      <c r="F501" s="4"/>
      <c r="G501" s="1"/>
      <c r="M501" s="190"/>
    </row>
    <row r="502" spans="3:13" s="6" customFormat="1" x14ac:dyDescent="0.25">
      <c r="C502" s="1"/>
      <c r="D502" s="1"/>
      <c r="E502" s="2"/>
      <c r="F502" s="4"/>
      <c r="G502" s="1"/>
      <c r="M502" s="190"/>
    </row>
    <row r="503" spans="3:13" s="6" customFormat="1" x14ac:dyDescent="0.25">
      <c r="C503" s="1"/>
      <c r="D503" s="1"/>
      <c r="E503" s="2"/>
      <c r="F503" s="4"/>
      <c r="G503" s="1"/>
      <c r="M503" s="190"/>
    </row>
    <row r="504" spans="3:13" s="6" customFormat="1" x14ac:dyDescent="0.25">
      <c r="C504" s="1"/>
      <c r="D504" s="1"/>
      <c r="E504" s="2"/>
      <c r="F504" s="4"/>
      <c r="G504" s="1"/>
      <c r="M504" s="190"/>
    </row>
    <row r="505" spans="3:13" s="6" customFormat="1" x14ac:dyDescent="0.25">
      <c r="C505" s="1"/>
      <c r="D505" s="1"/>
      <c r="E505" s="2"/>
      <c r="F505" s="4"/>
      <c r="G505" s="1"/>
      <c r="M505" s="190"/>
    </row>
    <row r="506" spans="3:13" s="6" customFormat="1" x14ac:dyDescent="0.25">
      <c r="C506" s="1"/>
      <c r="D506" s="1"/>
      <c r="E506" s="2"/>
      <c r="F506" s="4"/>
      <c r="G506" s="1"/>
      <c r="M506" s="190"/>
    </row>
    <row r="507" spans="3:13" s="6" customFormat="1" x14ac:dyDescent="0.25">
      <c r="C507" s="1"/>
      <c r="D507" s="1"/>
      <c r="E507" s="2"/>
      <c r="F507" s="4"/>
      <c r="G507" s="1"/>
      <c r="M507" s="190"/>
    </row>
    <row r="508" spans="3:13" s="6" customFormat="1" x14ac:dyDescent="0.25">
      <c r="C508" s="1"/>
      <c r="D508" s="1"/>
      <c r="E508" s="2"/>
      <c r="F508" s="4"/>
      <c r="G508" s="1"/>
      <c r="M508" s="190"/>
    </row>
    <row r="509" spans="3:13" s="6" customFormat="1" x14ac:dyDescent="0.25">
      <c r="C509" s="1"/>
      <c r="D509" s="1"/>
      <c r="E509" s="2"/>
      <c r="F509" s="4"/>
      <c r="G509" s="1"/>
      <c r="M509" s="190"/>
    </row>
    <row r="510" spans="3:13" s="6" customFormat="1" x14ac:dyDescent="0.25">
      <c r="C510" s="1"/>
      <c r="D510" s="1"/>
      <c r="E510" s="2"/>
      <c r="F510" s="4"/>
      <c r="G510" s="1"/>
      <c r="M510" s="190"/>
    </row>
    <row r="511" spans="3:13" s="6" customFormat="1" x14ac:dyDescent="0.25">
      <c r="C511" s="1"/>
      <c r="D511" s="1"/>
      <c r="E511" s="2"/>
      <c r="F511" s="4"/>
      <c r="G511" s="1"/>
      <c r="M511" s="190"/>
    </row>
    <row r="512" spans="3:13" s="6" customFormat="1" x14ac:dyDescent="0.25">
      <c r="C512" s="1"/>
      <c r="D512" s="1"/>
      <c r="E512" s="2"/>
      <c r="F512" s="4"/>
      <c r="G512" s="1"/>
      <c r="M512" s="190"/>
    </row>
    <row r="513" spans="3:13" s="6" customFormat="1" x14ac:dyDescent="0.25">
      <c r="C513" s="1"/>
      <c r="D513" s="1"/>
      <c r="E513" s="2"/>
      <c r="F513" s="4"/>
      <c r="G513" s="1"/>
      <c r="M513" s="190"/>
    </row>
    <row r="514" spans="3:13" s="6" customFormat="1" x14ac:dyDescent="0.25">
      <c r="C514" s="1"/>
      <c r="D514" s="1"/>
      <c r="E514" s="2"/>
      <c r="F514" s="4"/>
      <c r="G514" s="1"/>
      <c r="M514" s="190"/>
    </row>
    <row r="515" spans="3:13" s="6" customFormat="1" x14ac:dyDescent="0.25">
      <c r="C515" s="1"/>
      <c r="D515" s="1"/>
      <c r="E515" s="2"/>
      <c r="F515" s="4"/>
      <c r="G515" s="1"/>
      <c r="M515" s="190"/>
    </row>
    <row r="516" spans="3:13" s="6" customFormat="1" x14ac:dyDescent="0.25">
      <c r="C516" s="1"/>
      <c r="D516" s="1"/>
      <c r="E516" s="2"/>
      <c r="F516" s="4"/>
      <c r="G516" s="1"/>
      <c r="M516" s="190"/>
    </row>
    <row r="517" spans="3:13" s="6" customFormat="1" x14ac:dyDescent="0.25">
      <c r="C517" s="1"/>
      <c r="D517" s="1"/>
      <c r="E517" s="2"/>
      <c r="F517" s="4"/>
      <c r="G517" s="1"/>
      <c r="M517" s="190"/>
    </row>
    <row r="518" spans="3:13" s="6" customFormat="1" x14ac:dyDescent="0.25">
      <c r="C518" s="1"/>
      <c r="D518" s="1"/>
      <c r="E518" s="2"/>
      <c r="F518" s="4"/>
      <c r="G518" s="1"/>
      <c r="M518" s="190"/>
    </row>
    <row r="519" spans="3:13" s="6" customFormat="1" x14ac:dyDescent="0.25">
      <c r="C519" s="1"/>
      <c r="D519" s="1"/>
      <c r="E519" s="2"/>
      <c r="F519" s="4"/>
      <c r="G519" s="1"/>
      <c r="M519" s="190"/>
    </row>
    <row r="520" spans="3:13" s="6" customFormat="1" x14ac:dyDescent="0.25">
      <c r="C520" s="1"/>
      <c r="D520" s="1"/>
      <c r="E520" s="2"/>
      <c r="F520" s="4"/>
      <c r="G520" s="1"/>
      <c r="M520" s="190"/>
    </row>
    <row r="521" spans="3:13" s="6" customFormat="1" x14ac:dyDescent="0.25">
      <c r="C521" s="1"/>
      <c r="D521" s="1"/>
      <c r="E521" s="2"/>
      <c r="F521" s="4"/>
      <c r="G521" s="1"/>
      <c r="M521" s="190"/>
    </row>
    <row r="522" spans="3:13" s="6" customFormat="1" x14ac:dyDescent="0.25">
      <c r="C522" s="1"/>
      <c r="D522" s="1"/>
      <c r="E522" s="2"/>
      <c r="F522" s="4"/>
      <c r="G522" s="1"/>
      <c r="M522" s="190"/>
    </row>
    <row r="523" spans="3:13" s="6" customFormat="1" x14ac:dyDescent="0.25">
      <c r="C523" s="1"/>
      <c r="D523" s="1"/>
      <c r="E523" s="2"/>
      <c r="F523" s="4"/>
      <c r="G523" s="1"/>
      <c r="M523" s="190"/>
    </row>
    <row r="524" spans="3:13" s="6" customFormat="1" x14ac:dyDescent="0.25">
      <c r="C524" s="1"/>
      <c r="D524" s="1"/>
      <c r="E524" s="2"/>
      <c r="F524" s="4"/>
      <c r="G524" s="1"/>
      <c r="M524" s="190"/>
    </row>
    <row r="525" spans="3:13" s="6" customFormat="1" x14ac:dyDescent="0.25">
      <c r="C525" s="1"/>
      <c r="D525" s="1"/>
      <c r="E525" s="2"/>
      <c r="F525" s="4"/>
      <c r="G525" s="1"/>
      <c r="M525" s="190"/>
    </row>
    <row r="526" spans="3:13" s="6" customFormat="1" x14ac:dyDescent="0.25">
      <c r="C526" s="1"/>
      <c r="D526" s="1"/>
      <c r="E526" s="2"/>
      <c r="F526" s="4"/>
      <c r="G526" s="1"/>
      <c r="M526" s="190"/>
    </row>
    <row r="527" spans="3:13" s="6" customFormat="1" x14ac:dyDescent="0.25">
      <c r="C527" s="1"/>
      <c r="D527" s="1"/>
      <c r="E527" s="2"/>
      <c r="F527" s="4"/>
      <c r="G527" s="1"/>
      <c r="M527" s="190"/>
    </row>
    <row r="528" spans="3:13" s="6" customFormat="1" x14ac:dyDescent="0.25">
      <c r="C528" s="1"/>
      <c r="D528" s="1"/>
      <c r="E528" s="2"/>
      <c r="F528" s="4"/>
      <c r="G528" s="1"/>
      <c r="M528" s="190"/>
    </row>
    <row r="529" spans="3:13" s="6" customFormat="1" x14ac:dyDescent="0.25">
      <c r="C529" s="1"/>
      <c r="D529" s="1"/>
      <c r="E529" s="2"/>
      <c r="F529" s="4"/>
      <c r="G529" s="1"/>
      <c r="M529" s="190"/>
    </row>
    <row r="530" spans="3:13" s="6" customFormat="1" x14ac:dyDescent="0.25">
      <c r="C530" s="1"/>
      <c r="D530" s="1"/>
      <c r="E530" s="2"/>
      <c r="F530" s="4"/>
      <c r="G530" s="1"/>
      <c r="M530" s="190"/>
    </row>
    <row r="531" spans="3:13" s="6" customFormat="1" x14ac:dyDescent="0.25">
      <c r="C531" s="1"/>
      <c r="D531" s="1"/>
      <c r="E531" s="2"/>
      <c r="F531" s="4"/>
      <c r="G531" s="1"/>
      <c r="M531" s="190"/>
    </row>
    <row r="532" spans="3:13" s="6" customFormat="1" x14ac:dyDescent="0.25">
      <c r="C532" s="1"/>
      <c r="D532" s="1"/>
      <c r="E532" s="2"/>
      <c r="F532" s="4"/>
      <c r="G532" s="1"/>
      <c r="M532" s="190"/>
    </row>
    <row r="533" spans="3:13" s="6" customFormat="1" x14ac:dyDescent="0.25">
      <c r="C533" s="1"/>
      <c r="D533" s="1"/>
      <c r="E533" s="2"/>
      <c r="F533" s="4"/>
      <c r="G533" s="1"/>
      <c r="M533" s="190"/>
    </row>
    <row r="534" spans="3:13" s="6" customFormat="1" x14ac:dyDescent="0.25">
      <c r="C534" s="1"/>
      <c r="D534" s="1"/>
      <c r="E534" s="2"/>
      <c r="F534" s="4"/>
      <c r="G534" s="1"/>
      <c r="M534" s="190"/>
    </row>
    <row r="535" spans="3:13" s="6" customFormat="1" x14ac:dyDescent="0.25">
      <c r="C535" s="1"/>
      <c r="D535" s="1"/>
      <c r="E535" s="2"/>
      <c r="F535" s="4"/>
      <c r="G535" s="1"/>
      <c r="M535" s="190"/>
    </row>
    <row r="536" spans="3:13" s="6" customFormat="1" x14ac:dyDescent="0.25">
      <c r="C536" s="1"/>
      <c r="D536" s="1"/>
      <c r="E536" s="2"/>
      <c r="F536" s="4"/>
      <c r="G536" s="1"/>
      <c r="M536" s="190"/>
    </row>
    <row r="537" spans="3:13" s="6" customFormat="1" x14ac:dyDescent="0.25">
      <c r="C537" s="1"/>
      <c r="D537" s="1"/>
      <c r="E537" s="2"/>
      <c r="F537" s="4"/>
      <c r="G537" s="1"/>
      <c r="M537" s="190"/>
    </row>
    <row r="538" spans="3:13" s="6" customFormat="1" x14ac:dyDescent="0.25">
      <c r="C538" s="1"/>
      <c r="D538" s="1"/>
      <c r="E538" s="2"/>
      <c r="F538" s="4"/>
      <c r="G538" s="1"/>
      <c r="M538" s="190"/>
    </row>
    <row r="539" spans="3:13" s="6" customFormat="1" x14ac:dyDescent="0.25">
      <c r="C539" s="1"/>
      <c r="D539" s="1"/>
      <c r="E539" s="2"/>
      <c r="F539" s="4"/>
      <c r="G539" s="1"/>
      <c r="M539" s="190"/>
    </row>
    <row r="540" spans="3:13" s="6" customFormat="1" x14ac:dyDescent="0.25">
      <c r="C540" s="1"/>
      <c r="D540" s="1"/>
      <c r="E540" s="2"/>
      <c r="F540" s="4"/>
      <c r="G540" s="1"/>
      <c r="M540" s="190"/>
    </row>
    <row r="541" spans="3:13" s="6" customFormat="1" x14ac:dyDescent="0.25">
      <c r="C541" s="1"/>
      <c r="D541" s="1"/>
      <c r="E541" s="2"/>
      <c r="F541" s="4"/>
      <c r="G541" s="1"/>
      <c r="M541" s="190"/>
    </row>
    <row r="542" spans="3:13" s="6" customFormat="1" x14ac:dyDescent="0.25">
      <c r="C542" s="1"/>
      <c r="D542" s="1"/>
      <c r="E542" s="2"/>
      <c r="F542" s="4"/>
      <c r="G542" s="1"/>
      <c r="M542" s="190"/>
    </row>
    <row r="543" spans="3:13" s="6" customFormat="1" x14ac:dyDescent="0.25">
      <c r="C543" s="1"/>
      <c r="D543" s="1"/>
      <c r="E543" s="2"/>
      <c r="F543" s="4"/>
      <c r="G543" s="1"/>
      <c r="M543" s="190"/>
    </row>
    <row r="544" spans="3:13" s="6" customFormat="1" x14ac:dyDescent="0.25">
      <c r="C544" s="1"/>
      <c r="D544" s="1"/>
      <c r="E544" s="2"/>
      <c r="F544" s="4"/>
      <c r="G544" s="1"/>
      <c r="M544" s="190"/>
    </row>
    <row r="545" spans="3:13" s="6" customFormat="1" x14ac:dyDescent="0.25">
      <c r="C545" s="1"/>
      <c r="D545" s="1"/>
      <c r="E545" s="2"/>
      <c r="F545" s="4"/>
      <c r="G545" s="1"/>
      <c r="M545" s="190"/>
    </row>
    <row r="546" spans="3:13" s="6" customFormat="1" x14ac:dyDescent="0.25">
      <c r="C546" s="1"/>
      <c r="D546" s="1"/>
      <c r="E546" s="2"/>
      <c r="F546" s="4"/>
      <c r="G546" s="1"/>
      <c r="M546" s="190"/>
    </row>
    <row r="547" spans="3:13" s="6" customFormat="1" x14ac:dyDescent="0.25">
      <c r="C547" s="1"/>
      <c r="D547" s="1"/>
      <c r="E547" s="2"/>
      <c r="F547" s="4"/>
      <c r="G547" s="1"/>
      <c r="M547" s="190"/>
    </row>
    <row r="548" spans="3:13" s="6" customFormat="1" x14ac:dyDescent="0.25">
      <c r="C548" s="1"/>
      <c r="D548" s="1"/>
      <c r="E548" s="2"/>
      <c r="F548" s="4"/>
      <c r="G548" s="1"/>
      <c r="M548" s="190"/>
    </row>
    <row r="549" spans="3:13" s="6" customFormat="1" x14ac:dyDescent="0.25">
      <c r="C549" s="1"/>
      <c r="D549" s="1"/>
      <c r="E549" s="2"/>
      <c r="F549" s="4"/>
      <c r="G549" s="1"/>
      <c r="M549" s="190"/>
    </row>
    <row r="550" spans="3:13" s="6" customFormat="1" x14ac:dyDescent="0.25">
      <c r="C550" s="1"/>
      <c r="D550" s="1"/>
      <c r="E550" s="2"/>
      <c r="F550" s="4"/>
      <c r="G550" s="1"/>
      <c r="M550" s="190"/>
    </row>
    <row r="551" spans="3:13" s="6" customFormat="1" x14ac:dyDescent="0.25">
      <c r="C551" s="1"/>
      <c r="D551" s="1"/>
      <c r="E551" s="2"/>
      <c r="F551" s="4"/>
      <c r="G551" s="1"/>
      <c r="M551" s="190"/>
    </row>
    <row r="552" spans="3:13" s="6" customFormat="1" x14ac:dyDescent="0.25">
      <c r="C552" s="1"/>
      <c r="D552" s="1"/>
      <c r="E552" s="2"/>
      <c r="F552" s="4"/>
      <c r="G552" s="1"/>
      <c r="M552" s="190"/>
    </row>
    <row r="553" spans="3:13" s="6" customFormat="1" x14ac:dyDescent="0.25">
      <c r="C553" s="1"/>
      <c r="D553" s="1"/>
      <c r="E553" s="2"/>
      <c r="F553" s="4"/>
      <c r="G553" s="1"/>
      <c r="M553" s="190"/>
    </row>
    <row r="554" spans="3:13" s="6" customFormat="1" x14ac:dyDescent="0.25">
      <c r="C554" s="1"/>
      <c r="D554" s="1"/>
      <c r="E554" s="2"/>
      <c r="F554" s="4"/>
      <c r="G554" s="1"/>
      <c r="M554" s="190"/>
    </row>
    <row r="555" spans="3:13" s="6" customFormat="1" x14ac:dyDescent="0.25">
      <c r="C555" s="1"/>
      <c r="D555" s="1"/>
      <c r="E555" s="2"/>
      <c r="F555" s="4"/>
      <c r="G555" s="1"/>
      <c r="M555" s="190"/>
    </row>
    <row r="556" spans="3:13" s="6" customFormat="1" x14ac:dyDescent="0.25">
      <c r="C556" s="1"/>
      <c r="D556" s="1"/>
      <c r="E556" s="2"/>
      <c r="F556" s="4"/>
      <c r="G556" s="1"/>
      <c r="M556" s="190"/>
    </row>
    <row r="557" spans="3:13" s="6" customFormat="1" x14ac:dyDescent="0.25">
      <c r="C557" s="1"/>
      <c r="D557" s="1"/>
      <c r="E557" s="2"/>
      <c r="F557" s="4"/>
      <c r="G557" s="1"/>
      <c r="M557" s="190"/>
    </row>
    <row r="558" spans="3:13" s="6" customFormat="1" x14ac:dyDescent="0.25">
      <c r="C558" s="1"/>
      <c r="D558" s="1"/>
      <c r="E558" s="2"/>
      <c r="F558" s="4"/>
      <c r="G558" s="1"/>
      <c r="M558" s="190"/>
    </row>
    <row r="559" spans="3:13" s="6" customFormat="1" x14ac:dyDescent="0.25">
      <c r="C559" s="1"/>
      <c r="D559" s="1"/>
      <c r="E559" s="2"/>
      <c r="F559" s="4"/>
      <c r="G559" s="1"/>
      <c r="M559" s="190"/>
    </row>
    <row r="560" spans="3:13" s="6" customFormat="1" x14ac:dyDescent="0.25">
      <c r="C560" s="1"/>
      <c r="D560" s="1"/>
      <c r="E560" s="2"/>
      <c r="F560" s="4"/>
      <c r="G560" s="1"/>
      <c r="M560" s="190"/>
    </row>
    <row r="561" spans="3:13" s="6" customFormat="1" x14ac:dyDescent="0.25">
      <c r="C561" s="1"/>
      <c r="D561" s="1"/>
      <c r="E561" s="2"/>
      <c r="F561" s="4"/>
      <c r="G561" s="1"/>
      <c r="M561" s="190"/>
    </row>
    <row r="562" spans="3:13" s="6" customFormat="1" x14ac:dyDescent="0.25">
      <c r="C562" s="1"/>
      <c r="D562" s="1"/>
      <c r="E562" s="2"/>
      <c r="F562" s="4"/>
      <c r="G562" s="1"/>
      <c r="M562" s="190"/>
    </row>
    <row r="563" spans="3:13" s="6" customFormat="1" x14ac:dyDescent="0.25">
      <c r="C563" s="1"/>
      <c r="D563" s="1"/>
      <c r="E563" s="2"/>
      <c r="F563" s="4"/>
      <c r="G563" s="1"/>
      <c r="M563" s="190"/>
    </row>
    <row r="564" spans="3:13" s="6" customFormat="1" x14ac:dyDescent="0.25">
      <c r="C564" s="1"/>
      <c r="D564" s="1"/>
      <c r="E564" s="2"/>
      <c r="F564" s="4"/>
      <c r="G564" s="1"/>
      <c r="M564" s="190"/>
    </row>
    <row r="565" spans="3:13" s="6" customFormat="1" x14ac:dyDescent="0.25">
      <c r="C565" s="1"/>
      <c r="D565" s="1"/>
      <c r="E565" s="2"/>
      <c r="F565" s="4"/>
      <c r="G565" s="1"/>
      <c r="M565" s="190"/>
    </row>
    <row r="566" spans="3:13" s="6" customFormat="1" x14ac:dyDescent="0.25">
      <c r="C566" s="1"/>
      <c r="D566" s="1"/>
      <c r="E566" s="2"/>
      <c r="F566" s="4"/>
      <c r="G566" s="1"/>
      <c r="M566" s="190"/>
    </row>
    <row r="567" spans="3:13" s="6" customFormat="1" x14ac:dyDescent="0.25">
      <c r="C567" s="1"/>
      <c r="D567" s="1"/>
      <c r="E567" s="2"/>
      <c r="F567" s="4"/>
      <c r="G567" s="1"/>
      <c r="M567" s="190"/>
    </row>
    <row r="568" spans="3:13" s="6" customFormat="1" x14ac:dyDescent="0.25">
      <c r="C568" s="1"/>
      <c r="D568" s="1"/>
      <c r="E568" s="2"/>
      <c r="F568" s="4"/>
      <c r="G568" s="1"/>
      <c r="M568" s="190"/>
    </row>
    <row r="569" spans="3:13" s="6" customFormat="1" x14ac:dyDescent="0.25">
      <c r="C569" s="1"/>
      <c r="D569" s="1"/>
      <c r="E569" s="2"/>
      <c r="F569" s="4"/>
      <c r="G569" s="1"/>
      <c r="M569" s="190"/>
    </row>
    <row r="570" spans="3:13" s="6" customFormat="1" x14ac:dyDescent="0.25">
      <c r="C570" s="1"/>
      <c r="D570" s="1"/>
      <c r="E570" s="2"/>
      <c r="F570" s="4"/>
      <c r="G570" s="1"/>
      <c r="M570" s="190"/>
    </row>
    <row r="571" spans="3:13" s="6" customFormat="1" x14ac:dyDescent="0.25">
      <c r="C571" s="1"/>
      <c r="D571" s="1"/>
      <c r="E571" s="2"/>
      <c r="F571" s="4"/>
      <c r="G571" s="1"/>
      <c r="M571" s="190"/>
    </row>
    <row r="572" spans="3:13" s="6" customFormat="1" x14ac:dyDescent="0.25">
      <c r="C572" s="1"/>
      <c r="D572" s="1"/>
      <c r="E572" s="2"/>
      <c r="F572" s="4"/>
      <c r="G572" s="1"/>
      <c r="M572" s="190"/>
    </row>
    <row r="573" spans="3:13" s="6" customFormat="1" x14ac:dyDescent="0.25">
      <c r="C573" s="1"/>
      <c r="D573" s="1"/>
      <c r="E573" s="2"/>
      <c r="F573" s="4"/>
      <c r="G573" s="1"/>
      <c r="M573" s="190"/>
    </row>
    <row r="574" spans="3:13" s="6" customFormat="1" x14ac:dyDescent="0.25">
      <c r="C574" s="1"/>
      <c r="D574" s="1"/>
      <c r="E574" s="2"/>
      <c r="F574" s="4"/>
      <c r="G574" s="1"/>
      <c r="M574" s="190"/>
    </row>
    <row r="575" spans="3:13" s="6" customFormat="1" x14ac:dyDescent="0.25">
      <c r="C575" s="1"/>
      <c r="D575" s="1"/>
      <c r="E575" s="2"/>
      <c r="F575" s="4"/>
      <c r="G575" s="1"/>
      <c r="M575" s="190"/>
    </row>
    <row r="576" spans="3:13" s="6" customFormat="1" x14ac:dyDescent="0.25">
      <c r="C576" s="1"/>
      <c r="D576" s="1"/>
      <c r="E576" s="2"/>
      <c r="F576" s="4"/>
      <c r="G576" s="1"/>
      <c r="M576" s="190"/>
    </row>
    <row r="577" spans="3:13" s="6" customFormat="1" x14ac:dyDescent="0.25">
      <c r="C577" s="1"/>
      <c r="D577" s="1"/>
      <c r="E577" s="2"/>
      <c r="F577" s="4"/>
      <c r="G577" s="1"/>
      <c r="M577" s="190"/>
    </row>
    <row r="578" spans="3:13" s="6" customFormat="1" x14ac:dyDescent="0.25">
      <c r="C578" s="1"/>
      <c r="D578" s="1"/>
      <c r="E578" s="2"/>
      <c r="F578" s="4"/>
      <c r="G578" s="1"/>
      <c r="M578" s="190"/>
    </row>
    <row r="579" spans="3:13" s="6" customFormat="1" x14ac:dyDescent="0.25">
      <c r="C579" s="1"/>
      <c r="D579" s="1"/>
      <c r="E579" s="2"/>
      <c r="F579" s="4"/>
      <c r="G579" s="1"/>
      <c r="M579" s="190"/>
    </row>
    <row r="580" spans="3:13" s="6" customFormat="1" x14ac:dyDescent="0.25">
      <c r="C580" s="1"/>
      <c r="D580" s="1"/>
      <c r="E580" s="2"/>
      <c r="F580" s="4"/>
      <c r="G580" s="1"/>
      <c r="M580" s="190"/>
    </row>
    <row r="581" spans="3:13" s="6" customFormat="1" x14ac:dyDescent="0.25">
      <c r="C581" s="1"/>
      <c r="D581" s="1"/>
      <c r="E581" s="2"/>
      <c r="F581" s="4"/>
      <c r="G581" s="1"/>
      <c r="M581" s="190"/>
    </row>
    <row r="582" spans="3:13" s="6" customFormat="1" x14ac:dyDescent="0.25">
      <c r="C582" s="1"/>
      <c r="D582" s="1"/>
      <c r="E582" s="2"/>
      <c r="F582" s="4"/>
      <c r="G582" s="1"/>
      <c r="M582" s="190"/>
    </row>
    <row r="583" spans="3:13" s="6" customFormat="1" x14ac:dyDescent="0.25">
      <c r="C583" s="1"/>
      <c r="D583" s="1"/>
      <c r="E583" s="2"/>
      <c r="F583" s="4"/>
      <c r="G583" s="1"/>
      <c r="M583" s="190"/>
    </row>
    <row r="584" spans="3:13" s="6" customFormat="1" x14ac:dyDescent="0.25">
      <c r="C584" s="1"/>
      <c r="D584" s="1"/>
      <c r="E584" s="2"/>
      <c r="F584" s="4"/>
      <c r="G584" s="1"/>
      <c r="M584" s="190"/>
    </row>
    <row r="585" spans="3:13" s="6" customFormat="1" x14ac:dyDescent="0.25">
      <c r="C585" s="1"/>
      <c r="D585" s="1"/>
      <c r="E585" s="2"/>
      <c r="F585" s="4"/>
      <c r="G585" s="1"/>
      <c r="M585" s="190"/>
    </row>
    <row r="586" spans="3:13" s="6" customFormat="1" x14ac:dyDescent="0.25">
      <c r="C586" s="1"/>
      <c r="D586" s="1"/>
      <c r="E586" s="2"/>
      <c r="F586" s="4"/>
      <c r="G586" s="1"/>
      <c r="M586" s="190"/>
    </row>
    <row r="587" spans="3:13" s="6" customFormat="1" x14ac:dyDescent="0.25">
      <c r="C587" s="1"/>
      <c r="D587" s="1"/>
      <c r="E587" s="2"/>
      <c r="F587" s="4"/>
      <c r="G587" s="1"/>
      <c r="M587" s="190"/>
    </row>
    <row r="588" spans="3:13" s="6" customFormat="1" x14ac:dyDescent="0.25">
      <c r="C588" s="1"/>
      <c r="D588" s="1"/>
      <c r="E588" s="2"/>
      <c r="F588" s="4"/>
      <c r="G588" s="1"/>
      <c r="M588" s="190"/>
    </row>
    <row r="589" spans="3:13" s="6" customFormat="1" x14ac:dyDescent="0.25">
      <c r="C589" s="1"/>
      <c r="D589" s="1"/>
      <c r="E589" s="2"/>
      <c r="F589" s="4"/>
      <c r="G589" s="1"/>
      <c r="M589" s="190"/>
    </row>
    <row r="590" spans="3:13" s="6" customFormat="1" x14ac:dyDescent="0.25">
      <c r="C590" s="1"/>
      <c r="D590" s="1"/>
      <c r="E590" s="2"/>
      <c r="F590" s="4"/>
      <c r="G590" s="1"/>
      <c r="M590" s="190"/>
    </row>
    <row r="591" spans="3:13" s="6" customFormat="1" x14ac:dyDescent="0.25">
      <c r="C591" s="1"/>
      <c r="D591" s="1"/>
      <c r="E591" s="2"/>
      <c r="F591" s="4"/>
      <c r="G591" s="1"/>
      <c r="M591" s="190"/>
    </row>
    <row r="592" spans="3:13" s="6" customFormat="1" x14ac:dyDescent="0.25">
      <c r="C592" s="1"/>
      <c r="D592" s="1"/>
      <c r="E592" s="2"/>
      <c r="F592" s="4"/>
      <c r="G592" s="1"/>
      <c r="M592" s="190"/>
    </row>
    <row r="593" spans="3:13" s="6" customFormat="1" x14ac:dyDescent="0.25">
      <c r="C593" s="1"/>
      <c r="D593" s="1"/>
      <c r="E593" s="2"/>
      <c r="F593" s="4"/>
      <c r="G593" s="1"/>
      <c r="M593" s="190"/>
    </row>
    <row r="594" spans="3:13" s="6" customFormat="1" x14ac:dyDescent="0.25">
      <c r="C594" s="1"/>
      <c r="D594" s="1"/>
      <c r="E594" s="2"/>
      <c r="F594" s="4"/>
      <c r="G594" s="1"/>
      <c r="M594" s="190"/>
    </row>
    <row r="595" spans="3:13" s="6" customFormat="1" x14ac:dyDescent="0.25">
      <c r="C595" s="1"/>
      <c r="D595" s="1"/>
      <c r="E595" s="2"/>
      <c r="F595" s="4"/>
      <c r="G595" s="1"/>
      <c r="M595" s="190"/>
    </row>
    <row r="596" spans="3:13" s="6" customFormat="1" x14ac:dyDescent="0.25">
      <c r="C596" s="1"/>
      <c r="D596" s="1"/>
      <c r="E596" s="2"/>
      <c r="F596" s="4"/>
      <c r="G596" s="1"/>
      <c r="M596" s="190"/>
    </row>
    <row r="597" spans="3:13" s="6" customFormat="1" x14ac:dyDescent="0.25">
      <c r="C597" s="1"/>
      <c r="D597" s="1"/>
      <c r="E597" s="2"/>
      <c r="F597" s="4"/>
      <c r="G597" s="1"/>
      <c r="M597" s="190"/>
    </row>
    <row r="598" spans="3:13" s="6" customFormat="1" x14ac:dyDescent="0.25">
      <c r="C598" s="1"/>
      <c r="D598" s="1"/>
      <c r="E598" s="2"/>
      <c r="F598" s="4"/>
      <c r="G598" s="1"/>
      <c r="M598" s="190"/>
    </row>
    <row r="599" spans="3:13" s="6" customFormat="1" x14ac:dyDescent="0.25">
      <c r="C599" s="1"/>
      <c r="D599" s="1"/>
      <c r="E599" s="2"/>
      <c r="F599" s="4"/>
      <c r="G599" s="1"/>
      <c r="M599" s="190"/>
    </row>
    <row r="600" spans="3:13" s="6" customFormat="1" x14ac:dyDescent="0.25">
      <c r="C600" s="1"/>
      <c r="D600" s="1"/>
      <c r="E600" s="2"/>
      <c r="F600" s="4"/>
      <c r="G600" s="1"/>
      <c r="M600" s="190"/>
    </row>
    <row r="601" spans="3:13" s="6" customFormat="1" x14ac:dyDescent="0.25">
      <c r="C601" s="1"/>
      <c r="D601" s="1"/>
      <c r="E601" s="2"/>
      <c r="F601" s="4"/>
      <c r="G601" s="1"/>
      <c r="M601" s="190"/>
    </row>
    <row r="602" spans="3:13" s="6" customFormat="1" x14ac:dyDescent="0.25">
      <c r="C602" s="1"/>
      <c r="D602" s="1"/>
      <c r="E602" s="2"/>
      <c r="F602" s="4"/>
      <c r="G602" s="1"/>
      <c r="M602" s="190"/>
    </row>
    <row r="603" spans="3:13" s="6" customFormat="1" x14ac:dyDescent="0.25">
      <c r="C603" s="1"/>
      <c r="D603" s="1"/>
      <c r="E603" s="2"/>
      <c r="F603" s="4"/>
      <c r="G603" s="1"/>
      <c r="M603" s="190"/>
    </row>
    <row r="604" spans="3:13" s="6" customFormat="1" x14ac:dyDescent="0.25">
      <c r="C604" s="1"/>
      <c r="D604" s="1"/>
      <c r="E604" s="2"/>
      <c r="F604" s="4"/>
      <c r="G604" s="1"/>
      <c r="M604" s="190"/>
    </row>
    <row r="605" spans="3:13" s="6" customFormat="1" x14ac:dyDescent="0.25">
      <c r="C605" s="1"/>
      <c r="D605" s="1"/>
      <c r="E605" s="2"/>
      <c r="F605" s="4"/>
      <c r="G605" s="1"/>
      <c r="M605" s="190"/>
    </row>
    <row r="606" spans="3:13" s="6" customFormat="1" x14ac:dyDescent="0.25">
      <c r="C606" s="1"/>
      <c r="D606" s="1"/>
      <c r="E606" s="2"/>
      <c r="F606" s="4"/>
      <c r="G606" s="1"/>
      <c r="M606" s="190"/>
    </row>
    <row r="607" spans="3:13" s="6" customFormat="1" x14ac:dyDescent="0.25">
      <c r="C607" s="1"/>
      <c r="D607" s="1"/>
      <c r="E607" s="2"/>
      <c r="F607" s="4"/>
      <c r="G607" s="1"/>
      <c r="M607" s="190"/>
    </row>
    <row r="608" spans="3:13" s="6" customFormat="1" x14ac:dyDescent="0.25">
      <c r="C608" s="1"/>
      <c r="D608" s="1"/>
      <c r="E608" s="2"/>
      <c r="F608" s="4"/>
      <c r="G608" s="1"/>
      <c r="M608" s="190"/>
    </row>
    <row r="609" spans="3:13" s="6" customFormat="1" x14ac:dyDescent="0.25">
      <c r="C609" s="1"/>
      <c r="D609" s="1"/>
      <c r="E609" s="2"/>
      <c r="F609" s="4"/>
      <c r="G609" s="1"/>
      <c r="M609" s="190"/>
    </row>
    <row r="610" spans="3:13" s="6" customFormat="1" x14ac:dyDescent="0.25">
      <c r="C610" s="1"/>
      <c r="D610" s="1"/>
      <c r="E610" s="2"/>
      <c r="F610" s="4"/>
      <c r="G610" s="1"/>
      <c r="M610" s="190"/>
    </row>
    <row r="611" spans="3:13" s="6" customFormat="1" x14ac:dyDescent="0.25">
      <c r="C611" s="1"/>
      <c r="D611" s="1"/>
      <c r="E611" s="2"/>
      <c r="F611" s="4"/>
      <c r="G611" s="1"/>
      <c r="M611" s="190"/>
    </row>
    <row r="612" spans="3:13" s="6" customFormat="1" x14ac:dyDescent="0.25">
      <c r="C612" s="1"/>
      <c r="D612" s="1"/>
      <c r="E612" s="2"/>
      <c r="F612" s="4"/>
      <c r="G612" s="1"/>
      <c r="M612" s="190"/>
    </row>
    <row r="613" spans="3:13" s="6" customFormat="1" x14ac:dyDescent="0.25">
      <c r="C613" s="1"/>
      <c r="D613" s="1"/>
      <c r="E613" s="2"/>
      <c r="F613" s="4"/>
      <c r="G613" s="1"/>
      <c r="M613" s="190"/>
    </row>
    <row r="614" spans="3:13" s="6" customFormat="1" x14ac:dyDescent="0.25">
      <c r="C614" s="1"/>
      <c r="D614" s="1"/>
      <c r="E614" s="2"/>
      <c r="F614" s="4"/>
      <c r="G614" s="1"/>
      <c r="M614" s="190"/>
    </row>
    <row r="615" spans="3:13" s="6" customFormat="1" x14ac:dyDescent="0.25">
      <c r="C615" s="1"/>
      <c r="D615" s="1"/>
      <c r="E615" s="2"/>
      <c r="F615" s="4"/>
      <c r="G615" s="1"/>
      <c r="M615" s="190"/>
    </row>
    <row r="616" spans="3:13" s="6" customFormat="1" x14ac:dyDescent="0.25">
      <c r="C616" s="1"/>
      <c r="D616" s="1"/>
      <c r="E616" s="2"/>
      <c r="F616" s="4"/>
      <c r="G616" s="1"/>
      <c r="M616" s="190"/>
    </row>
    <row r="617" spans="3:13" s="6" customFormat="1" x14ac:dyDescent="0.25">
      <c r="C617" s="1"/>
      <c r="D617" s="1"/>
      <c r="E617" s="2"/>
      <c r="F617" s="4"/>
      <c r="G617" s="1"/>
      <c r="M617" s="190"/>
    </row>
    <row r="618" spans="3:13" s="6" customFormat="1" x14ac:dyDescent="0.25">
      <c r="C618" s="1"/>
      <c r="D618" s="1"/>
      <c r="E618" s="2"/>
      <c r="F618" s="4"/>
      <c r="G618" s="1"/>
      <c r="M618" s="190"/>
    </row>
    <row r="619" spans="3:13" s="6" customFormat="1" x14ac:dyDescent="0.25">
      <c r="C619" s="1"/>
      <c r="D619" s="1"/>
      <c r="E619" s="2"/>
      <c r="F619" s="4"/>
      <c r="G619" s="1"/>
      <c r="M619" s="190"/>
    </row>
    <row r="620" spans="3:13" s="6" customFormat="1" x14ac:dyDescent="0.25">
      <c r="C620" s="1"/>
      <c r="D620" s="1"/>
      <c r="E620" s="2"/>
      <c r="F620" s="4"/>
      <c r="G620" s="1"/>
      <c r="M620" s="190"/>
    </row>
    <row r="621" spans="3:13" s="6" customFormat="1" x14ac:dyDescent="0.25">
      <c r="C621" s="1"/>
      <c r="D621" s="1"/>
      <c r="E621" s="2"/>
      <c r="F621" s="4"/>
      <c r="G621" s="1"/>
      <c r="M621" s="190"/>
    </row>
    <row r="622" spans="3:13" s="6" customFormat="1" x14ac:dyDescent="0.25">
      <c r="C622" s="1"/>
      <c r="D622" s="1"/>
      <c r="E622" s="2"/>
      <c r="F622" s="4"/>
      <c r="G622" s="1"/>
      <c r="M622" s="190"/>
    </row>
    <row r="623" spans="3:13" s="6" customFormat="1" x14ac:dyDescent="0.25">
      <c r="C623" s="1"/>
      <c r="D623" s="1"/>
      <c r="E623" s="2"/>
      <c r="F623" s="4"/>
      <c r="G623" s="1"/>
      <c r="M623" s="190"/>
    </row>
    <row r="624" spans="3:13" s="6" customFormat="1" x14ac:dyDescent="0.25">
      <c r="C624" s="1"/>
      <c r="D624" s="1"/>
      <c r="E624" s="2"/>
      <c r="F624" s="4"/>
      <c r="G624" s="1"/>
      <c r="M624" s="190"/>
    </row>
    <row r="625" spans="3:13" s="6" customFormat="1" x14ac:dyDescent="0.25">
      <c r="C625" s="1"/>
      <c r="D625" s="1"/>
      <c r="E625" s="2"/>
      <c r="F625" s="4"/>
      <c r="G625" s="1"/>
      <c r="M625" s="190"/>
    </row>
    <row r="626" spans="3:13" s="6" customFormat="1" x14ac:dyDescent="0.25">
      <c r="C626" s="1"/>
      <c r="D626" s="1"/>
      <c r="E626" s="2"/>
      <c r="F626" s="4"/>
      <c r="G626" s="1"/>
      <c r="M626" s="190"/>
    </row>
    <row r="627" spans="3:13" s="6" customFormat="1" x14ac:dyDescent="0.25">
      <c r="C627" s="1"/>
      <c r="D627" s="1"/>
      <c r="E627" s="2"/>
      <c r="F627" s="4"/>
      <c r="G627" s="1"/>
      <c r="M627" s="190"/>
    </row>
    <row r="628" spans="3:13" s="6" customFormat="1" x14ac:dyDescent="0.25">
      <c r="C628" s="1"/>
      <c r="D628" s="1"/>
      <c r="E628" s="2"/>
      <c r="F628" s="4"/>
      <c r="G628" s="1"/>
      <c r="M628" s="190"/>
    </row>
    <row r="629" spans="3:13" s="6" customFormat="1" x14ac:dyDescent="0.25">
      <c r="C629" s="1"/>
      <c r="D629" s="1"/>
      <c r="E629" s="2"/>
      <c r="F629" s="4"/>
      <c r="G629" s="1"/>
      <c r="M629" s="190"/>
    </row>
    <row r="630" spans="3:13" s="6" customFormat="1" x14ac:dyDescent="0.25">
      <c r="C630" s="1"/>
      <c r="D630" s="1"/>
      <c r="E630" s="2"/>
      <c r="F630" s="4"/>
      <c r="G630" s="1"/>
      <c r="M630" s="190"/>
    </row>
    <row r="631" spans="3:13" s="6" customFormat="1" x14ac:dyDescent="0.25">
      <c r="C631" s="1"/>
      <c r="D631" s="1"/>
      <c r="E631" s="2"/>
      <c r="F631" s="4"/>
      <c r="G631" s="1"/>
      <c r="M631" s="190"/>
    </row>
    <row r="632" spans="3:13" s="6" customFormat="1" x14ac:dyDescent="0.25">
      <c r="C632" s="1"/>
      <c r="D632" s="1"/>
      <c r="E632" s="2"/>
      <c r="F632" s="4"/>
      <c r="G632" s="1"/>
      <c r="M632" s="190"/>
    </row>
    <row r="633" spans="3:13" s="6" customFormat="1" x14ac:dyDescent="0.25">
      <c r="C633" s="1"/>
      <c r="D633" s="1"/>
      <c r="E633" s="2"/>
      <c r="F633" s="4"/>
      <c r="G633" s="1"/>
      <c r="M633" s="190"/>
    </row>
    <row r="634" spans="3:13" s="6" customFormat="1" x14ac:dyDescent="0.25">
      <c r="C634" s="1"/>
      <c r="D634" s="1"/>
      <c r="E634" s="2"/>
      <c r="F634" s="4"/>
      <c r="G634" s="1"/>
      <c r="M634" s="190"/>
    </row>
    <row r="635" spans="3:13" s="6" customFormat="1" x14ac:dyDescent="0.25">
      <c r="C635" s="1"/>
      <c r="D635" s="1"/>
      <c r="E635" s="2"/>
      <c r="F635" s="4"/>
      <c r="G635" s="1"/>
      <c r="M635" s="190"/>
    </row>
    <row r="636" spans="3:13" s="6" customFormat="1" x14ac:dyDescent="0.25">
      <c r="C636" s="1"/>
      <c r="D636" s="1"/>
      <c r="E636" s="2"/>
      <c r="F636" s="4"/>
      <c r="G636" s="1"/>
      <c r="M636" s="190"/>
    </row>
    <row r="637" spans="3:13" s="6" customFormat="1" x14ac:dyDescent="0.25">
      <c r="C637" s="1"/>
      <c r="D637" s="1"/>
      <c r="E637" s="2"/>
      <c r="F637" s="4"/>
      <c r="G637" s="1"/>
      <c r="M637" s="190"/>
    </row>
    <row r="638" spans="3:13" s="6" customFormat="1" x14ac:dyDescent="0.25">
      <c r="C638" s="1"/>
      <c r="D638" s="1"/>
      <c r="E638" s="2"/>
      <c r="F638" s="4"/>
      <c r="G638" s="1"/>
      <c r="M638" s="190"/>
    </row>
    <row r="639" spans="3:13" s="6" customFormat="1" x14ac:dyDescent="0.25">
      <c r="C639" s="1"/>
      <c r="D639" s="1"/>
      <c r="E639" s="2"/>
      <c r="F639" s="4"/>
      <c r="G639" s="1"/>
      <c r="M639" s="190"/>
    </row>
    <row r="640" spans="3:13" s="6" customFormat="1" x14ac:dyDescent="0.25">
      <c r="C640" s="1"/>
      <c r="D640" s="1"/>
      <c r="E640" s="2"/>
      <c r="F640" s="4"/>
      <c r="G640" s="1"/>
      <c r="M640" s="190"/>
    </row>
    <row r="641" spans="3:13" s="6" customFormat="1" x14ac:dyDescent="0.25">
      <c r="C641" s="1"/>
      <c r="D641" s="1"/>
      <c r="E641" s="2"/>
      <c r="F641" s="4"/>
      <c r="G641" s="1"/>
      <c r="M641" s="190"/>
    </row>
    <row r="642" spans="3:13" s="6" customFormat="1" x14ac:dyDescent="0.25">
      <c r="C642" s="1"/>
      <c r="D642" s="1"/>
      <c r="E642" s="2"/>
      <c r="F642" s="4"/>
      <c r="G642" s="1"/>
      <c r="M642" s="190"/>
    </row>
    <row r="643" spans="3:13" s="6" customFormat="1" x14ac:dyDescent="0.25">
      <c r="C643" s="1"/>
      <c r="D643" s="1"/>
      <c r="E643" s="2"/>
      <c r="F643" s="4"/>
      <c r="G643" s="1"/>
      <c r="M643" s="190"/>
    </row>
    <row r="644" spans="3:13" s="6" customFormat="1" x14ac:dyDescent="0.25">
      <c r="C644" s="1"/>
      <c r="D644" s="1"/>
      <c r="E644" s="2"/>
      <c r="F644" s="4"/>
      <c r="G644" s="1"/>
      <c r="M644" s="190"/>
    </row>
    <row r="645" spans="3:13" s="6" customFormat="1" x14ac:dyDescent="0.25">
      <c r="C645" s="1"/>
      <c r="D645" s="1"/>
      <c r="E645" s="2"/>
      <c r="F645" s="4"/>
      <c r="G645" s="1"/>
      <c r="M645" s="190"/>
    </row>
    <row r="646" spans="3:13" s="6" customFormat="1" x14ac:dyDescent="0.25">
      <c r="C646" s="1"/>
      <c r="D646" s="1"/>
      <c r="E646" s="2"/>
      <c r="F646" s="4"/>
      <c r="G646" s="1"/>
      <c r="M646" s="190"/>
    </row>
    <row r="647" spans="3:13" s="6" customFormat="1" x14ac:dyDescent="0.25">
      <c r="C647" s="1"/>
      <c r="D647" s="1"/>
      <c r="E647" s="2"/>
      <c r="F647" s="4"/>
      <c r="G647" s="1"/>
      <c r="M647" s="190"/>
    </row>
    <row r="648" spans="3:13" s="6" customFormat="1" x14ac:dyDescent="0.25">
      <c r="C648" s="1"/>
      <c r="D648" s="1"/>
      <c r="E648" s="2"/>
      <c r="F648" s="4"/>
      <c r="G648" s="1"/>
      <c r="M648" s="190"/>
    </row>
    <row r="649" spans="3:13" s="6" customFormat="1" x14ac:dyDescent="0.25">
      <c r="C649" s="1"/>
      <c r="D649" s="1"/>
      <c r="E649" s="2"/>
      <c r="F649" s="4"/>
      <c r="G649" s="1"/>
      <c r="M649" s="190"/>
    </row>
    <row r="650" spans="3:13" s="6" customFormat="1" x14ac:dyDescent="0.25">
      <c r="C650" s="1"/>
      <c r="D650" s="1"/>
      <c r="E650" s="2"/>
      <c r="F650" s="4"/>
      <c r="G650" s="1"/>
      <c r="M650" s="190"/>
    </row>
    <row r="651" spans="3:13" s="6" customFormat="1" x14ac:dyDescent="0.25">
      <c r="C651" s="1"/>
      <c r="D651" s="1"/>
      <c r="E651" s="2"/>
      <c r="F651" s="4"/>
      <c r="G651" s="1"/>
      <c r="M651" s="190"/>
    </row>
    <row r="652" spans="3:13" s="6" customFormat="1" x14ac:dyDescent="0.25">
      <c r="C652" s="1"/>
      <c r="D652" s="1"/>
      <c r="E652" s="2"/>
      <c r="F652" s="4"/>
      <c r="G652" s="1"/>
      <c r="M652" s="190"/>
    </row>
    <row r="653" spans="3:13" s="6" customFormat="1" x14ac:dyDescent="0.25">
      <c r="C653" s="1"/>
      <c r="D653" s="1"/>
      <c r="E653" s="2"/>
      <c r="F653" s="4"/>
      <c r="G653" s="1"/>
      <c r="M653" s="190"/>
    </row>
    <row r="654" spans="3:13" s="6" customFormat="1" x14ac:dyDescent="0.25">
      <c r="C654" s="1"/>
      <c r="D654" s="1"/>
      <c r="E654" s="2"/>
      <c r="F654" s="4"/>
      <c r="G654" s="1"/>
      <c r="M654" s="190"/>
    </row>
    <row r="655" spans="3:13" s="6" customFormat="1" x14ac:dyDescent="0.25">
      <c r="C655" s="1"/>
      <c r="D655" s="1"/>
      <c r="E655" s="2"/>
      <c r="F655" s="4"/>
      <c r="G655" s="1"/>
      <c r="M655" s="190"/>
    </row>
    <row r="656" spans="3:13" s="6" customFormat="1" x14ac:dyDescent="0.25">
      <c r="C656" s="1"/>
      <c r="D656" s="1"/>
      <c r="E656" s="2"/>
      <c r="F656" s="4"/>
      <c r="G656" s="1"/>
      <c r="M656" s="190"/>
    </row>
    <row r="657" spans="3:13" s="6" customFormat="1" x14ac:dyDescent="0.25">
      <c r="C657" s="1"/>
      <c r="D657" s="1"/>
      <c r="E657" s="2"/>
      <c r="F657" s="4"/>
      <c r="G657" s="1"/>
      <c r="M657" s="190"/>
    </row>
    <row r="658" spans="3:13" s="6" customFormat="1" x14ac:dyDescent="0.25">
      <c r="C658" s="1"/>
      <c r="D658" s="1"/>
      <c r="E658" s="2"/>
      <c r="F658" s="4"/>
      <c r="G658" s="1"/>
      <c r="M658" s="190"/>
    </row>
    <row r="659" spans="3:13" s="6" customFormat="1" x14ac:dyDescent="0.25">
      <c r="C659" s="1"/>
      <c r="D659" s="1"/>
      <c r="E659" s="2"/>
      <c r="F659" s="4"/>
      <c r="G659" s="1"/>
      <c r="M659" s="190"/>
    </row>
    <row r="660" spans="3:13" s="6" customFormat="1" x14ac:dyDescent="0.25">
      <c r="C660" s="1"/>
      <c r="D660" s="1"/>
      <c r="E660" s="2"/>
      <c r="F660" s="4"/>
      <c r="G660" s="1"/>
      <c r="M660" s="190"/>
    </row>
    <row r="661" spans="3:13" s="6" customFormat="1" x14ac:dyDescent="0.25">
      <c r="C661" s="1"/>
      <c r="D661" s="1"/>
      <c r="E661" s="2"/>
      <c r="F661" s="4"/>
      <c r="G661" s="1"/>
      <c r="M661" s="190"/>
    </row>
    <row r="662" spans="3:13" s="6" customFormat="1" x14ac:dyDescent="0.25">
      <c r="C662" s="1"/>
      <c r="D662" s="1"/>
      <c r="E662" s="2"/>
      <c r="F662" s="4"/>
      <c r="G662" s="1"/>
      <c r="M662" s="190"/>
    </row>
    <row r="663" spans="3:13" s="6" customFormat="1" x14ac:dyDescent="0.25">
      <c r="C663" s="1"/>
      <c r="D663" s="1"/>
      <c r="E663" s="2"/>
      <c r="F663" s="4"/>
      <c r="G663" s="1"/>
      <c r="M663" s="190"/>
    </row>
    <row r="664" spans="3:13" s="6" customFormat="1" x14ac:dyDescent="0.25">
      <c r="C664" s="1"/>
      <c r="D664" s="1"/>
      <c r="E664" s="2"/>
      <c r="F664" s="4"/>
      <c r="G664" s="1"/>
      <c r="M664" s="190"/>
    </row>
    <row r="665" spans="3:13" s="6" customFormat="1" x14ac:dyDescent="0.25">
      <c r="C665" s="1"/>
      <c r="D665" s="1"/>
      <c r="E665" s="2"/>
      <c r="F665" s="4"/>
      <c r="G665" s="1"/>
      <c r="M665" s="190"/>
    </row>
    <row r="666" spans="3:13" s="6" customFormat="1" x14ac:dyDescent="0.25">
      <c r="C666" s="1"/>
      <c r="D666" s="1"/>
      <c r="E666" s="2"/>
      <c r="F666" s="4"/>
      <c r="G666" s="1"/>
      <c r="M666" s="190"/>
    </row>
    <row r="667" spans="3:13" s="6" customFormat="1" x14ac:dyDescent="0.25">
      <c r="C667" s="1"/>
      <c r="D667" s="1"/>
      <c r="E667" s="2"/>
      <c r="F667" s="4"/>
      <c r="G667" s="1"/>
      <c r="M667" s="190"/>
    </row>
    <row r="668" spans="3:13" s="6" customFormat="1" x14ac:dyDescent="0.25">
      <c r="C668" s="1"/>
      <c r="D668" s="1"/>
      <c r="E668" s="2"/>
      <c r="F668" s="4"/>
      <c r="G668" s="1"/>
      <c r="M668" s="190"/>
    </row>
    <row r="669" spans="3:13" s="6" customFormat="1" x14ac:dyDescent="0.25">
      <c r="C669" s="1"/>
      <c r="D669" s="1"/>
      <c r="E669" s="2"/>
      <c r="F669" s="4"/>
      <c r="G669" s="1"/>
      <c r="M669" s="190"/>
    </row>
    <row r="670" spans="3:13" s="6" customFormat="1" x14ac:dyDescent="0.25">
      <c r="C670" s="1"/>
      <c r="D670" s="1"/>
      <c r="E670" s="2"/>
      <c r="F670" s="4"/>
      <c r="G670" s="1"/>
      <c r="M670" s="190"/>
    </row>
    <row r="671" spans="3:13" s="6" customFormat="1" x14ac:dyDescent="0.25">
      <c r="C671" s="1"/>
      <c r="D671" s="1"/>
      <c r="E671" s="2"/>
      <c r="F671" s="4"/>
      <c r="G671" s="1"/>
      <c r="M671" s="190"/>
    </row>
    <row r="672" spans="3:13" s="6" customFormat="1" x14ac:dyDescent="0.25">
      <c r="C672" s="1"/>
      <c r="D672" s="1"/>
      <c r="E672" s="2"/>
      <c r="F672" s="4"/>
      <c r="G672" s="1"/>
      <c r="M672" s="190"/>
    </row>
    <row r="673" spans="3:13" s="6" customFormat="1" x14ac:dyDescent="0.25">
      <c r="C673" s="1"/>
      <c r="D673" s="1"/>
      <c r="E673" s="2"/>
      <c r="F673" s="4"/>
      <c r="G673" s="1"/>
      <c r="M673" s="190"/>
    </row>
    <row r="674" spans="3:13" s="6" customFormat="1" x14ac:dyDescent="0.25">
      <c r="C674" s="1"/>
      <c r="D674" s="1"/>
      <c r="E674" s="2"/>
      <c r="F674" s="4"/>
      <c r="G674" s="1"/>
      <c r="M674" s="190"/>
    </row>
    <row r="675" spans="3:13" s="6" customFormat="1" x14ac:dyDescent="0.25">
      <c r="C675" s="1"/>
      <c r="D675" s="1"/>
      <c r="E675" s="2"/>
      <c r="F675" s="4"/>
      <c r="G675" s="1"/>
      <c r="M675" s="190"/>
    </row>
    <row r="676" spans="3:13" s="6" customFormat="1" x14ac:dyDescent="0.25">
      <c r="C676" s="1"/>
      <c r="D676" s="1"/>
      <c r="E676" s="2"/>
      <c r="F676" s="4"/>
      <c r="G676" s="1"/>
      <c r="M676" s="190"/>
    </row>
    <row r="677" spans="3:13" s="6" customFormat="1" x14ac:dyDescent="0.25">
      <c r="C677" s="1"/>
      <c r="D677" s="1"/>
      <c r="E677" s="2"/>
      <c r="F677" s="4"/>
      <c r="G677" s="1"/>
      <c r="M677" s="190"/>
    </row>
    <row r="678" spans="3:13" s="6" customFormat="1" x14ac:dyDescent="0.25">
      <c r="C678" s="1"/>
      <c r="D678" s="1"/>
      <c r="E678" s="2"/>
      <c r="F678" s="4"/>
      <c r="G678" s="1"/>
      <c r="M678" s="190"/>
    </row>
    <row r="679" spans="3:13" s="6" customFormat="1" x14ac:dyDescent="0.25">
      <c r="C679" s="1"/>
      <c r="D679" s="1"/>
      <c r="E679" s="2"/>
      <c r="F679" s="4"/>
      <c r="G679" s="1"/>
      <c r="M679" s="190"/>
    </row>
    <row r="680" spans="3:13" s="6" customFormat="1" x14ac:dyDescent="0.25">
      <c r="C680" s="1"/>
      <c r="D680" s="1"/>
      <c r="E680" s="2"/>
      <c r="F680" s="4"/>
      <c r="G680" s="1"/>
      <c r="M680" s="190"/>
    </row>
    <row r="681" spans="3:13" s="6" customFormat="1" x14ac:dyDescent="0.25">
      <c r="C681" s="1"/>
      <c r="D681" s="1"/>
      <c r="E681" s="2"/>
      <c r="F681" s="4"/>
      <c r="G681" s="1"/>
      <c r="M681" s="190"/>
    </row>
    <row r="682" spans="3:13" s="6" customFormat="1" x14ac:dyDescent="0.25">
      <c r="C682" s="1"/>
      <c r="D682" s="1"/>
      <c r="E682" s="2"/>
      <c r="F682" s="4"/>
      <c r="G682" s="1"/>
      <c r="M682" s="190"/>
    </row>
    <row r="683" spans="3:13" s="6" customFormat="1" x14ac:dyDescent="0.25">
      <c r="C683" s="1"/>
      <c r="D683" s="1"/>
      <c r="E683" s="2"/>
      <c r="F683" s="4"/>
      <c r="G683" s="1"/>
      <c r="M683" s="190"/>
    </row>
    <row r="684" spans="3:13" s="6" customFormat="1" x14ac:dyDescent="0.25">
      <c r="C684" s="1"/>
      <c r="D684" s="1"/>
      <c r="E684" s="2"/>
      <c r="F684" s="4"/>
      <c r="G684" s="1"/>
      <c r="M684" s="190"/>
    </row>
    <row r="685" spans="3:13" s="6" customFormat="1" x14ac:dyDescent="0.25">
      <c r="C685" s="1"/>
      <c r="D685" s="1"/>
      <c r="E685" s="2"/>
      <c r="F685" s="4"/>
      <c r="G685" s="1"/>
      <c r="M685" s="190"/>
    </row>
    <row r="686" spans="3:13" s="6" customFormat="1" x14ac:dyDescent="0.25">
      <c r="C686" s="1"/>
      <c r="D686" s="1"/>
      <c r="E686" s="2"/>
      <c r="F686" s="4"/>
      <c r="G686" s="1"/>
      <c r="M686" s="190"/>
    </row>
    <row r="687" spans="3:13" s="6" customFormat="1" x14ac:dyDescent="0.25">
      <c r="C687" s="1"/>
      <c r="D687" s="1"/>
      <c r="E687" s="2"/>
      <c r="F687" s="4"/>
      <c r="G687" s="1"/>
      <c r="M687" s="190"/>
    </row>
    <row r="688" spans="3:13" s="6" customFormat="1" x14ac:dyDescent="0.25">
      <c r="C688" s="1"/>
      <c r="D688" s="1"/>
      <c r="E688" s="2"/>
      <c r="F688" s="4"/>
      <c r="G688" s="1"/>
      <c r="M688" s="190"/>
    </row>
    <row r="689" spans="3:13" s="6" customFormat="1" x14ac:dyDescent="0.25">
      <c r="C689" s="1"/>
      <c r="D689" s="1"/>
      <c r="E689" s="2"/>
      <c r="F689" s="4"/>
      <c r="G689" s="1"/>
      <c r="M689" s="190"/>
    </row>
    <row r="690" spans="3:13" s="6" customFormat="1" x14ac:dyDescent="0.25">
      <c r="C690" s="1"/>
      <c r="D690" s="1"/>
      <c r="E690" s="2"/>
      <c r="F690" s="4"/>
      <c r="G690" s="1"/>
      <c r="M690" s="190"/>
    </row>
    <row r="691" spans="3:13" s="6" customFormat="1" x14ac:dyDescent="0.25">
      <c r="C691" s="1"/>
      <c r="D691" s="1"/>
      <c r="E691" s="2"/>
      <c r="F691" s="4"/>
      <c r="G691" s="1"/>
      <c r="M691" s="190"/>
    </row>
    <row r="692" spans="3:13" s="6" customFormat="1" x14ac:dyDescent="0.25">
      <c r="C692" s="1"/>
      <c r="D692" s="1"/>
      <c r="E692" s="2"/>
      <c r="F692" s="4"/>
      <c r="G692" s="1"/>
      <c r="M692" s="190"/>
    </row>
    <row r="693" spans="3:13" s="6" customFormat="1" x14ac:dyDescent="0.25">
      <c r="C693" s="1"/>
      <c r="D693" s="1"/>
      <c r="E693" s="2"/>
      <c r="F693" s="4"/>
      <c r="G693" s="1"/>
      <c r="M693" s="190"/>
    </row>
    <row r="694" spans="3:13" s="6" customFormat="1" x14ac:dyDescent="0.25">
      <c r="C694" s="1"/>
      <c r="D694" s="1"/>
      <c r="E694" s="2"/>
      <c r="F694" s="4"/>
      <c r="G694" s="1"/>
      <c r="M694" s="190"/>
    </row>
    <row r="695" spans="3:13" s="6" customFormat="1" x14ac:dyDescent="0.25">
      <c r="C695" s="1"/>
      <c r="D695" s="1"/>
      <c r="E695" s="2"/>
      <c r="F695" s="4"/>
      <c r="G695" s="1"/>
      <c r="M695" s="190"/>
    </row>
    <row r="696" spans="3:13" s="6" customFormat="1" x14ac:dyDescent="0.25">
      <c r="C696" s="1"/>
      <c r="D696" s="1"/>
      <c r="E696" s="2"/>
      <c r="F696" s="4"/>
      <c r="G696" s="1"/>
      <c r="M696" s="190"/>
    </row>
    <row r="697" spans="3:13" s="6" customFormat="1" x14ac:dyDescent="0.25">
      <c r="C697" s="1"/>
      <c r="D697" s="1"/>
      <c r="E697" s="2"/>
      <c r="F697" s="4"/>
      <c r="G697" s="1"/>
      <c r="M697" s="190"/>
    </row>
    <row r="698" spans="3:13" s="6" customFormat="1" x14ac:dyDescent="0.25">
      <c r="C698" s="1"/>
      <c r="D698" s="1"/>
      <c r="E698" s="2"/>
      <c r="F698" s="4"/>
      <c r="G698" s="1"/>
      <c r="M698" s="190"/>
    </row>
    <row r="699" spans="3:13" s="6" customFormat="1" x14ac:dyDescent="0.25">
      <c r="C699" s="1"/>
      <c r="D699" s="1"/>
      <c r="E699" s="2"/>
      <c r="F699" s="4"/>
      <c r="G699" s="1"/>
      <c r="M699" s="190"/>
    </row>
    <row r="700" spans="3:13" s="6" customFormat="1" x14ac:dyDescent="0.25">
      <c r="C700" s="1"/>
      <c r="D700" s="1"/>
      <c r="E700" s="2"/>
      <c r="F700" s="4"/>
      <c r="G700" s="1"/>
      <c r="M700" s="190"/>
    </row>
    <row r="701" spans="3:13" s="6" customFormat="1" x14ac:dyDescent="0.25">
      <c r="C701" s="1"/>
      <c r="D701" s="1"/>
      <c r="E701" s="2"/>
      <c r="F701" s="4"/>
      <c r="G701" s="1"/>
      <c r="M701" s="190"/>
    </row>
    <row r="702" spans="3:13" s="6" customFormat="1" x14ac:dyDescent="0.25">
      <c r="C702" s="1"/>
      <c r="D702" s="1"/>
      <c r="E702" s="2"/>
      <c r="F702" s="4"/>
      <c r="G702" s="1"/>
      <c r="M702" s="190"/>
    </row>
    <row r="703" spans="3:13" s="6" customFormat="1" x14ac:dyDescent="0.25">
      <c r="C703" s="1"/>
      <c r="D703" s="1"/>
      <c r="E703" s="2"/>
      <c r="F703" s="4"/>
      <c r="G703" s="1"/>
      <c r="M703" s="190"/>
    </row>
    <row r="704" spans="3:13" s="6" customFormat="1" x14ac:dyDescent="0.25">
      <c r="C704" s="1"/>
      <c r="D704" s="1"/>
      <c r="E704" s="2"/>
      <c r="F704" s="4"/>
      <c r="G704" s="1"/>
      <c r="M704" s="190"/>
    </row>
    <row r="705" spans="3:13" s="6" customFormat="1" x14ac:dyDescent="0.25">
      <c r="C705" s="1"/>
      <c r="D705" s="1"/>
      <c r="E705" s="2"/>
      <c r="F705" s="4"/>
      <c r="G705" s="1"/>
      <c r="M705" s="190"/>
    </row>
    <row r="706" spans="3:13" s="6" customFormat="1" x14ac:dyDescent="0.25">
      <c r="C706" s="1"/>
      <c r="D706" s="1"/>
      <c r="E706" s="2"/>
      <c r="F706" s="4"/>
      <c r="G706" s="1"/>
      <c r="M706" s="190"/>
    </row>
    <row r="707" spans="3:13" s="6" customFormat="1" x14ac:dyDescent="0.25">
      <c r="C707" s="1"/>
      <c r="D707" s="1"/>
      <c r="E707" s="2"/>
      <c r="F707" s="4"/>
      <c r="G707" s="1"/>
      <c r="M707" s="190"/>
    </row>
    <row r="708" spans="3:13" s="6" customFormat="1" x14ac:dyDescent="0.25">
      <c r="C708" s="1"/>
      <c r="D708" s="1"/>
      <c r="E708" s="2"/>
      <c r="F708" s="4"/>
      <c r="G708" s="1"/>
      <c r="M708" s="190"/>
    </row>
    <row r="709" spans="3:13" s="6" customFormat="1" x14ac:dyDescent="0.25">
      <c r="C709" s="1"/>
      <c r="D709" s="1"/>
      <c r="E709" s="2"/>
      <c r="F709" s="4"/>
      <c r="G709" s="1"/>
      <c r="M709" s="190"/>
    </row>
    <row r="710" spans="3:13" s="6" customFormat="1" x14ac:dyDescent="0.25">
      <c r="C710" s="1"/>
      <c r="D710" s="1"/>
      <c r="E710" s="2"/>
      <c r="F710" s="4"/>
      <c r="G710" s="1"/>
      <c r="M710" s="190"/>
    </row>
    <row r="711" spans="3:13" s="6" customFormat="1" x14ac:dyDescent="0.25">
      <c r="C711" s="1"/>
      <c r="D711" s="1"/>
      <c r="E711" s="2"/>
      <c r="F711" s="4"/>
      <c r="G711" s="1"/>
      <c r="M711" s="190"/>
    </row>
    <row r="712" spans="3:13" s="6" customFormat="1" x14ac:dyDescent="0.25">
      <c r="C712" s="1"/>
      <c r="D712" s="1"/>
      <c r="E712" s="2"/>
      <c r="F712" s="4"/>
      <c r="G712" s="1"/>
      <c r="M712" s="190"/>
    </row>
    <row r="713" spans="3:13" s="6" customFormat="1" x14ac:dyDescent="0.25">
      <c r="C713" s="1"/>
      <c r="D713" s="1"/>
      <c r="E713" s="2"/>
      <c r="F713" s="4"/>
      <c r="G713" s="1"/>
      <c r="M713" s="190"/>
    </row>
    <row r="714" spans="3:13" s="6" customFormat="1" x14ac:dyDescent="0.25">
      <c r="C714" s="1"/>
      <c r="D714" s="1"/>
      <c r="E714" s="2"/>
      <c r="F714" s="4"/>
      <c r="G714" s="1"/>
      <c r="M714" s="190"/>
    </row>
    <row r="715" spans="3:13" s="6" customFormat="1" x14ac:dyDescent="0.25">
      <c r="C715" s="1"/>
      <c r="D715" s="1"/>
      <c r="E715" s="2"/>
      <c r="F715" s="4"/>
      <c r="G715" s="1"/>
      <c r="M715" s="190"/>
    </row>
    <row r="716" spans="3:13" s="6" customFormat="1" x14ac:dyDescent="0.25">
      <c r="C716" s="1"/>
      <c r="D716" s="1"/>
      <c r="E716" s="2"/>
      <c r="F716" s="4"/>
      <c r="G716" s="1"/>
      <c r="M716" s="190"/>
    </row>
    <row r="717" spans="3:13" s="6" customFormat="1" x14ac:dyDescent="0.25">
      <c r="C717" s="1"/>
      <c r="D717" s="1"/>
      <c r="E717" s="2"/>
      <c r="F717" s="4"/>
      <c r="G717" s="1"/>
      <c r="M717" s="190"/>
    </row>
    <row r="718" spans="3:13" s="6" customFormat="1" x14ac:dyDescent="0.25">
      <c r="C718" s="1"/>
      <c r="D718" s="1"/>
      <c r="E718" s="2"/>
      <c r="F718" s="4"/>
      <c r="G718" s="1"/>
      <c r="M718" s="190"/>
    </row>
    <row r="719" spans="3:13" s="6" customFormat="1" x14ac:dyDescent="0.25">
      <c r="C719" s="1"/>
      <c r="D719" s="1"/>
      <c r="E719" s="2"/>
      <c r="F719" s="4"/>
      <c r="G719" s="1"/>
      <c r="M719" s="190"/>
    </row>
    <row r="720" spans="3:13" s="6" customFormat="1" x14ac:dyDescent="0.25">
      <c r="C720" s="1"/>
      <c r="D720" s="1"/>
      <c r="E720" s="2"/>
      <c r="F720" s="4"/>
      <c r="G720" s="1"/>
      <c r="M720" s="190"/>
    </row>
    <row r="721" spans="3:13" s="6" customFormat="1" x14ac:dyDescent="0.25">
      <c r="C721" s="1"/>
      <c r="D721" s="1"/>
      <c r="E721" s="2"/>
      <c r="F721" s="4"/>
      <c r="G721" s="1"/>
      <c r="M721" s="190"/>
    </row>
    <row r="722" spans="3:13" s="6" customFormat="1" x14ac:dyDescent="0.25">
      <c r="C722" s="1"/>
      <c r="D722" s="1"/>
      <c r="E722" s="2"/>
      <c r="F722" s="4"/>
      <c r="G722" s="1"/>
      <c r="M722" s="190"/>
    </row>
    <row r="723" spans="3:13" s="6" customFormat="1" x14ac:dyDescent="0.25">
      <c r="C723" s="1"/>
      <c r="D723" s="1"/>
      <c r="E723" s="2"/>
      <c r="F723" s="4"/>
      <c r="G723" s="1"/>
      <c r="M723" s="190"/>
    </row>
    <row r="724" spans="3:13" s="6" customFormat="1" x14ac:dyDescent="0.25">
      <c r="C724" s="1"/>
      <c r="D724" s="1"/>
      <c r="E724" s="2"/>
      <c r="F724" s="4"/>
      <c r="G724" s="1"/>
      <c r="M724" s="190"/>
    </row>
    <row r="725" spans="3:13" s="6" customFormat="1" x14ac:dyDescent="0.25">
      <c r="C725" s="1"/>
      <c r="D725" s="1"/>
      <c r="E725" s="2"/>
      <c r="F725" s="4"/>
      <c r="G725" s="1"/>
      <c r="M725" s="190"/>
    </row>
    <row r="726" spans="3:13" s="6" customFormat="1" x14ac:dyDescent="0.25">
      <c r="C726" s="1"/>
      <c r="D726" s="1"/>
      <c r="E726" s="2"/>
      <c r="F726" s="4"/>
      <c r="G726" s="1"/>
      <c r="M726" s="190"/>
    </row>
    <row r="727" spans="3:13" s="6" customFormat="1" x14ac:dyDescent="0.25">
      <c r="C727" s="1"/>
      <c r="D727" s="1"/>
      <c r="E727" s="2"/>
      <c r="F727" s="4"/>
      <c r="G727" s="1"/>
      <c r="M727" s="190"/>
    </row>
    <row r="728" spans="3:13" s="6" customFormat="1" x14ac:dyDescent="0.25">
      <c r="C728" s="1"/>
      <c r="D728" s="1"/>
      <c r="E728" s="2"/>
      <c r="F728" s="4"/>
      <c r="G728" s="1"/>
      <c r="M728" s="190"/>
    </row>
    <row r="729" spans="3:13" s="6" customFormat="1" x14ac:dyDescent="0.25">
      <c r="C729" s="1"/>
      <c r="D729" s="1"/>
      <c r="E729" s="2"/>
      <c r="F729" s="4"/>
      <c r="G729" s="1"/>
      <c r="M729" s="190"/>
    </row>
    <row r="730" spans="3:13" s="6" customFormat="1" x14ac:dyDescent="0.25">
      <c r="C730" s="1"/>
      <c r="D730" s="1"/>
      <c r="E730" s="2"/>
      <c r="F730" s="4"/>
      <c r="G730" s="1"/>
      <c r="M730" s="190"/>
    </row>
    <row r="731" spans="3:13" s="6" customFormat="1" x14ac:dyDescent="0.25">
      <c r="C731" s="1"/>
      <c r="D731" s="1"/>
      <c r="E731" s="2"/>
      <c r="F731" s="4"/>
      <c r="G731" s="1"/>
      <c r="M731" s="190"/>
    </row>
    <row r="732" spans="3:13" s="6" customFormat="1" x14ac:dyDescent="0.25">
      <c r="C732" s="1"/>
      <c r="D732" s="1"/>
      <c r="E732" s="2"/>
      <c r="F732" s="4"/>
      <c r="G732" s="1"/>
      <c r="M732" s="190"/>
    </row>
    <row r="733" spans="3:13" s="6" customFormat="1" x14ac:dyDescent="0.25">
      <c r="C733" s="1"/>
      <c r="D733" s="1"/>
      <c r="E733" s="2"/>
      <c r="F733" s="4"/>
      <c r="G733" s="1"/>
      <c r="M733" s="190"/>
    </row>
    <row r="734" spans="3:13" s="6" customFormat="1" x14ac:dyDescent="0.25">
      <c r="C734" s="1"/>
      <c r="D734" s="1"/>
      <c r="E734" s="2"/>
      <c r="F734" s="4"/>
      <c r="G734" s="1"/>
      <c r="M734" s="190"/>
    </row>
    <row r="735" spans="3:13" s="6" customFormat="1" x14ac:dyDescent="0.25">
      <c r="C735" s="1"/>
      <c r="D735" s="1"/>
      <c r="E735" s="2"/>
      <c r="F735" s="4"/>
      <c r="G735" s="1"/>
      <c r="M735" s="190"/>
    </row>
    <row r="736" spans="3:13" s="6" customFormat="1" x14ac:dyDescent="0.25">
      <c r="C736" s="1"/>
      <c r="D736" s="1"/>
      <c r="E736" s="2"/>
      <c r="F736" s="4"/>
      <c r="G736" s="1"/>
      <c r="M736" s="190"/>
    </row>
    <row r="737" spans="3:13" s="6" customFormat="1" x14ac:dyDescent="0.25">
      <c r="C737" s="1"/>
      <c r="D737" s="1"/>
      <c r="E737" s="2"/>
      <c r="F737" s="4"/>
      <c r="G737" s="1"/>
      <c r="M737" s="190"/>
    </row>
    <row r="738" spans="3:13" s="6" customFormat="1" x14ac:dyDescent="0.25">
      <c r="C738" s="1"/>
      <c r="D738" s="1"/>
      <c r="E738" s="2"/>
      <c r="F738" s="4"/>
      <c r="G738" s="1"/>
      <c r="M738" s="190"/>
    </row>
    <row r="739" spans="3:13" s="6" customFormat="1" x14ac:dyDescent="0.25">
      <c r="C739" s="1"/>
      <c r="D739" s="1"/>
      <c r="E739" s="2"/>
      <c r="F739" s="4"/>
      <c r="G739" s="1"/>
      <c r="M739" s="190"/>
    </row>
    <row r="740" spans="3:13" s="6" customFormat="1" x14ac:dyDescent="0.25">
      <c r="C740" s="1"/>
      <c r="D740" s="1"/>
      <c r="E740" s="2"/>
      <c r="F740" s="4"/>
      <c r="G740" s="1"/>
      <c r="M740" s="190"/>
    </row>
    <row r="741" spans="3:13" s="6" customFormat="1" x14ac:dyDescent="0.25">
      <c r="C741" s="1"/>
      <c r="D741" s="1"/>
      <c r="E741" s="2"/>
      <c r="F741" s="4"/>
      <c r="G741" s="1"/>
      <c r="M741" s="190"/>
    </row>
    <row r="742" spans="3:13" s="6" customFormat="1" x14ac:dyDescent="0.25">
      <c r="C742" s="1"/>
      <c r="D742" s="1"/>
      <c r="E742" s="2"/>
      <c r="F742" s="4"/>
      <c r="G742" s="1"/>
      <c r="M742" s="190"/>
    </row>
    <row r="743" spans="3:13" s="6" customFormat="1" x14ac:dyDescent="0.25">
      <c r="C743" s="1"/>
      <c r="D743" s="1"/>
      <c r="E743" s="2"/>
      <c r="F743" s="4"/>
      <c r="G743" s="1"/>
      <c r="M743" s="190"/>
    </row>
    <row r="744" spans="3:13" s="6" customFormat="1" x14ac:dyDescent="0.25">
      <c r="C744" s="1"/>
      <c r="D744" s="1"/>
      <c r="E744" s="2"/>
      <c r="F744" s="4"/>
      <c r="G744" s="1"/>
      <c r="M744" s="190"/>
    </row>
    <row r="745" spans="3:13" s="6" customFormat="1" x14ac:dyDescent="0.25">
      <c r="C745" s="1"/>
      <c r="D745" s="1"/>
      <c r="E745" s="2"/>
      <c r="F745" s="4"/>
      <c r="G745" s="1"/>
      <c r="M745" s="190"/>
    </row>
    <row r="746" spans="3:13" s="6" customFormat="1" x14ac:dyDescent="0.25">
      <c r="C746" s="1"/>
      <c r="D746" s="1"/>
      <c r="E746" s="2"/>
      <c r="F746" s="4"/>
      <c r="G746" s="1"/>
      <c r="M746" s="190"/>
    </row>
    <row r="747" spans="3:13" s="6" customFormat="1" x14ac:dyDescent="0.25">
      <c r="C747" s="1"/>
      <c r="D747" s="1"/>
      <c r="E747" s="2"/>
      <c r="F747" s="4"/>
      <c r="G747" s="1"/>
      <c r="M747" s="190"/>
    </row>
    <row r="748" spans="3:13" s="6" customFormat="1" x14ac:dyDescent="0.25">
      <c r="C748" s="1"/>
      <c r="D748" s="1"/>
      <c r="E748" s="2"/>
      <c r="F748" s="4"/>
      <c r="G748" s="1"/>
      <c r="M748" s="190"/>
    </row>
    <row r="749" spans="3:13" s="6" customFormat="1" x14ac:dyDescent="0.25">
      <c r="C749" s="1"/>
      <c r="D749" s="1"/>
      <c r="E749" s="2"/>
      <c r="F749" s="4"/>
      <c r="G749" s="1"/>
      <c r="M749" s="190"/>
    </row>
    <row r="750" spans="3:13" s="6" customFormat="1" x14ac:dyDescent="0.25">
      <c r="C750" s="1"/>
      <c r="D750" s="1"/>
      <c r="E750" s="2"/>
      <c r="F750" s="4"/>
      <c r="G750" s="1"/>
      <c r="M750" s="190"/>
    </row>
    <row r="751" spans="3:13" s="6" customFormat="1" x14ac:dyDescent="0.25">
      <c r="C751" s="1"/>
      <c r="D751" s="1"/>
      <c r="E751" s="2"/>
      <c r="F751" s="4"/>
      <c r="G751" s="1"/>
      <c r="M751" s="190"/>
    </row>
    <row r="752" spans="3:13" s="6" customFormat="1" x14ac:dyDescent="0.25">
      <c r="C752" s="1"/>
      <c r="D752" s="1"/>
      <c r="E752" s="2"/>
      <c r="F752" s="4"/>
      <c r="G752" s="1"/>
      <c r="M752" s="190"/>
    </row>
    <row r="753" spans="3:13" s="6" customFormat="1" x14ac:dyDescent="0.25">
      <c r="C753" s="1"/>
      <c r="D753" s="1"/>
      <c r="E753" s="2"/>
      <c r="F753" s="4"/>
      <c r="G753" s="1"/>
      <c r="M753" s="190"/>
    </row>
    <row r="754" spans="3:13" s="6" customFormat="1" x14ac:dyDescent="0.25">
      <c r="C754" s="1"/>
      <c r="D754" s="1"/>
      <c r="E754" s="2"/>
      <c r="F754" s="4"/>
      <c r="G754" s="1"/>
      <c r="M754" s="190"/>
    </row>
    <row r="755" spans="3:13" s="6" customFormat="1" x14ac:dyDescent="0.25">
      <c r="C755" s="1"/>
      <c r="D755" s="1"/>
      <c r="E755" s="2"/>
      <c r="F755" s="4"/>
      <c r="G755" s="1"/>
      <c r="M755" s="190"/>
    </row>
    <row r="756" spans="3:13" s="6" customFormat="1" x14ac:dyDescent="0.25">
      <c r="C756" s="1"/>
      <c r="D756" s="1"/>
      <c r="E756" s="2"/>
      <c r="F756" s="4"/>
      <c r="G756" s="1"/>
      <c r="M756" s="190"/>
    </row>
    <row r="757" spans="3:13" s="6" customFormat="1" x14ac:dyDescent="0.25">
      <c r="C757" s="1"/>
      <c r="D757" s="1"/>
      <c r="E757" s="2"/>
      <c r="F757" s="4"/>
      <c r="G757" s="1"/>
      <c r="M757" s="190"/>
    </row>
    <row r="758" spans="3:13" s="6" customFormat="1" x14ac:dyDescent="0.25">
      <c r="C758" s="1"/>
      <c r="D758" s="1"/>
      <c r="E758" s="2"/>
      <c r="F758" s="4"/>
      <c r="G758" s="1"/>
      <c r="M758" s="190"/>
    </row>
    <row r="759" spans="3:13" s="6" customFormat="1" x14ac:dyDescent="0.25">
      <c r="C759" s="1"/>
      <c r="D759" s="1"/>
      <c r="E759" s="2"/>
      <c r="F759" s="4"/>
      <c r="G759" s="1"/>
      <c r="M759" s="190"/>
    </row>
    <row r="760" spans="3:13" s="6" customFormat="1" x14ac:dyDescent="0.25">
      <c r="C760" s="1"/>
      <c r="D760" s="1"/>
      <c r="E760" s="2"/>
      <c r="F760" s="4"/>
      <c r="G760" s="1"/>
      <c r="M760" s="190"/>
    </row>
    <row r="761" spans="3:13" s="6" customFormat="1" x14ac:dyDescent="0.25">
      <c r="C761" s="1"/>
      <c r="D761" s="1"/>
      <c r="E761" s="2"/>
      <c r="F761" s="4"/>
      <c r="G761" s="1"/>
      <c r="M761" s="190"/>
    </row>
    <row r="762" spans="3:13" s="6" customFormat="1" x14ac:dyDescent="0.25">
      <c r="C762" s="1"/>
      <c r="D762" s="1"/>
      <c r="E762" s="2"/>
      <c r="F762" s="4"/>
      <c r="G762" s="1"/>
      <c r="M762" s="190"/>
    </row>
    <row r="763" spans="3:13" s="6" customFormat="1" x14ac:dyDescent="0.25">
      <c r="C763" s="1"/>
      <c r="D763" s="1"/>
      <c r="E763" s="2"/>
      <c r="F763" s="4"/>
      <c r="G763" s="1"/>
      <c r="M763" s="190"/>
    </row>
    <row r="764" spans="3:13" s="6" customFormat="1" x14ac:dyDescent="0.25">
      <c r="C764" s="1"/>
      <c r="D764" s="1"/>
      <c r="E764" s="2"/>
      <c r="F764" s="4"/>
      <c r="G764" s="1"/>
      <c r="M764" s="190"/>
    </row>
    <row r="765" spans="3:13" s="6" customFormat="1" x14ac:dyDescent="0.25">
      <c r="C765" s="1"/>
      <c r="D765" s="1"/>
      <c r="E765" s="2"/>
      <c r="F765" s="4"/>
      <c r="G765" s="1"/>
      <c r="M765" s="190"/>
    </row>
    <row r="766" spans="3:13" s="6" customFormat="1" x14ac:dyDescent="0.25">
      <c r="C766" s="1"/>
      <c r="D766" s="1"/>
      <c r="E766" s="2"/>
      <c r="F766" s="4"/>
      <c r="G766" s="1"/>
      <c r="M766" s="190"/>
    </row>
    <row r="767" spans="3:13" s="6" customFormat="1" x14ac:dyDescent="0.25">
      <c r="C767" s="1"/>
      <c r="D767" s="1"/>
      <c r="E767" s="2"/>
      <c r="F767" s="4"/>
      <c r="G767" s="1"/>
      <c r="M767" s="190"/>
    </row>
    <row r="768" spans="3:13" s="6" customFormat="1" x14ac:dyDescent="0.25">
      <c r="C768" s="1"/>
      <c r="D768" s="1"/>
      <c r="E768" s="2"/>
      <c r="F768" s="4"/>
      <c r="G768" s="1"/>
      <c r="M768" s="190"/>
    </row>
    <row r="769" spans="3:13" s="6" customFormat="1" x14ac:dyDescent="0.25">
      <c r="C769" s="1"/>
      <c r="D769" s="1"/>
      <c r="E769" s="2"/>
      <c r="F769" s="4"/>
      <c r="G769" s="1"/>
      <c r="M769" s="190"/>
    </row>
    <row r="770" spans="3:13" s="6" customFormat="1" x14ac:dyDescent="0.25">
      <c r="C770" s="1"/>
      <c r="D770" s="1"/>
      <c r="E770" s="2"/>
      <c r="F770" s="4"/>
      <c r="G770" s="1"/>
      <c r="M770" s="190"/>
    </row>
    <row r="771" spans="3:13" s="6" customFormat="1" x14ac:dyDescent="0.25">
      <c r="C771" s="1"/>
      <c r="D771" s="1"/>
      <c r="E771" s="2"/>
      <c r="F771" s="4"/>
      <c r="G771" s="1"/>
      <c r="M771" s="190"/>
    </row>
    <row r="772" spans="3:13" s="6" customFormat="1" x14ac:dyDescent="0.25">
      <c r="C772" s="1"/>
      <c r="D772" s="1"/>
      <c r="E772" s="2"/>
      <c r="F772" s="4"/>
      <c r="G772" s="1"/>
      <c r="M772" s="190"/>
    </row>
    <row r="773" spans="3:13" s="6" customFormat="1" x14ac:dyDescent="0.25">
      <c r="C773" s="1"/>
      <c r="D773" s="1"/>
      <c r="E773" s="2"/>
      <c r="F773" s="4"/>
      <c r="G773" s="1"/>
      <c r="M773" s="190"/>
    </row>
    <row r="774" spans="3:13" s="6" customFormat="1" x14ac:dyDescent="0.25">
      <c r="C774" s="1"/>
      <c r="D774" s="1"/>
      <c r="E774" s="2"/>
      <c r="F774" s="4"/>
      <c r="G774" s="1"/>
      <c r="M774" s="190"/>
    </row>
    <row r="775" spans="3:13" s="6" customFormat="1" x14ac:dyDescent="0.25">
      <c r="C775" s="1"/>
      <c r="D775" s="1"/>
      <c r="E775" s="2"/>
      <c r="F775" s="4"/>
      <c r="G775" s="1"/>
      <c r="M775" s="190"/>
    </row>
    <row r="776" spans="3:13" s="6" customFormat="1" x14ac:dyDescent="0.25">
      <c r="C776" s="1"/>
      <c r="D776" s="1"/>
      <c r="E776" s="2"/>
      <c r="F776" s="4"/>
      <c r="G776" s="1"/>
      <c r="M776" s="190"/>
    </row>
    <row r="777" spans="3:13" s="6" customFormat="1" x14ac:dyDescent="0.25">
      <c r="C777" s="1"/>
      <c r="D777" s="1"/>
      <c r="E777" s="2"/>
      <c r="F777" s="4"/>
      <c r="G777" s="1"/>
      <c r="M777" s="190"/>
    </row>
    <row r="778" spans="3:13" s="6" customFormat="1" x14ac:dyDescent="0.25">
      <c r="C778" s="1"/>
      <c r="D778" s="1"/>
      <c r="E778" s="2"/>
      <c r="F778" s="4"/>
      <c r="G778" s="1"/>
      <c r="M778" s="190"/>
    </row>
    <row r="779" spans="3:13" s="6" customFormat="1" x14ac:dyDescent="0.25">
      <c r="C779" s="1"/>
      <c r="D779" s="1"/>
      <c r="E779" s="2"/>
      <c r="F779" s="4"/>
      <c r="G779" s="1"/>
      <c r="M779" s="190"/>
    </row>
    <row r="780" spans="3:13" s="6" customFormat="1" x14ac:dyDescent="0.25">
      <c r="C780" s="1"/>
      <c r="D780" s="1"/>
      <c r="E780" s="2"/>
      <c r="F780" s="4"/>
      <c r="G780" s="1"/>
      <c r="M780" s="190"/>
    </row>
    <row r="781" spans="3:13" s="6" customFormat="1" x14ac:dyDescent="0.25">
      <c r="C781" s="1"/>
      <c r="D781" s="1"/>
      <c r="E781" s="2"/>
      <c r="F781" s="4"/>
      <c r="G781" s="1"/>
      <c r="M781" s="190"/>
    </row>
    <row r="782" spans="3:13" s="6" customFormat="1" x14ac:dyDescent="0.25">
      <c r="C782" s="1"/>
      <c r="D782" s="1"/>
      <c r="E782" s="2"/>
      <c r="F782" s="4"/>
      <c r="G782" s="1"/>
      <c r="M782" s="190"/>
    </row>
    <row r="783" spans="3:13" s="6" customFormat="1" x14ac:dyDescent="0.25">
      <c r="C783" s="1"/>
      <c r="D783" s="1"/>
      <c r="E783" s="2"/>
      <c r="F783" s="4"/>
      <c r="G783" s="1"/>
      <c r="M783" s="190"/>
    </row>
    <row r="784" spans="3:13" s="6" customFormat="1" x14ac:dyDescent="0.25">
      <c r="C784" s="1"/>
      <c r="D784" s="1"/>
      <c r="E784" s="2"/>
      <c r="F784" s="4"/>
      <c r="G784" s="1"/>
      <c r="M784" s="190"/>
    </row>
    <row r="785" spans="3:13" s="6" customFormat="1" x14ac:dyDescent="0.25">
      <c r="C785" s="1"/>
      <c r="D785" s="1"/>
      <c r="E785" s="2"/>
      <c r="F785" s="4"/>
      <c r="G785" s="1"/>
      <c r="M785" s="190"/>
    </row>
    <row r="786" spans="3:13" s="6" customFormat="1" x14ac:dyDescent="0.25">
      <c r="C786" s="1"/>
      <c r="D786" s="1"/>
      <c r="E786" s="2"/>
      <c r="F786" s="4"/>
      <c r="G786" s="1"/>
      <c r="M786" s="190"/>
    </row>
    <row r="787" spans="3:13" s="6" customFormat="1" x14ac:dyDescent="0.25">
      <c r="C787" s="1"/>
      <c r="D787" s="1"/>
      <c r="E787" s="2"/>
      <c r="F787" s="4"/>
      <c r="G787" s="1"/>
      <c r="M787" s="190"/>
    </row>
    <row r="788" spans="3:13" s="6" customFormat="1" x14ac:dyDescent="0.25">
      <c r="C788" s="1"/>
      <c r="D788" s="1"/>
      <c r="E788" s="2"/>
      <c r="F788" s="4"/>
      <c r="G788" s="1"/>
      <c r="M788" s="190"/>
    </row>
    <row r="789" spans="3:13" s="6" customFormat="1" x14ac:dyDescent="0.25">
      <c r="C789" s="1"/>
      <c r="D789" s="1"/>
      <c r="E789" s="2"/>
      <c r="F789" s="4"/>
      <c r="G789" s="1"/>
      <c r="M789" s="190"/>
    </row>
    <row r="790" spans="3:13" s="6" customFormat="1" x14ac:dyDescent="0.25">
      <c r="C790" s="1"/>
      <c r="D790" s="1"/>
      <c r="E790" s="2"/>
      <c r="F790" s="4"/>
      <c r="G790" s="1"/>
      <c r="M790" s="190"/>
    </row>
    <row r="791" spans="3:13" s="6" customFormat="1" x14ac:dyDescent="0.25">
      <c r="C791" s="1"/>
      <c r="D791" s="1"/>
      <c r="E791" s="2"/>
      <c r="F791" s="4"/>
      <c r="G791" s="1"/>
      <c r="M791" s="190"/>
    </row>
    <row r="792" spans="3:13" s="6" customFormat="1" x14ac:dyDescent="0.25">
      <c r="C792" s="1"/>
      <c r="D792" s="1"/>
      <c r="E792" s="2"/>
      <c r="F792" s="4"/>
      <c r="G792" s="1"/>
      <c r="M792" s="190"/>
    </row>
    <row r="793" spans="3:13" s="6" customFormat="1" x14ac:dyDescent="0.25">
      <c r="C793" s="1"/>
      <c r="D793" s="1"/>
      <c r="E793" s="2"/>
      <c r="F793" s="4"/>
      <c r="G793" s="1"/>
      <c r="M793" s="190"/>
    </row>
    <row r="794" spans="3:13" s="6" customFormat="1" x14ac:dyDescent="0.25">
      <c r="C794" s="1"/>
      <c r="D794" s="1"/>
      <c r="E794" s="2"/>
      <c r="F794" s="4"/>
      <c r="G794" s="1"/>
      <c r="M794" s="190"/>
    </row>
    <row r="795" spans="3:13" s="6" customFormat="1" x14ac:dyDescent="0.25">
      <c r="C795" s="1"/>
      <c r="D795" s="1"/>
      <c r="E795" s="2"/>
      <c r="F795" s="4"/>
      <c r="G795" s="1"/>
      <c r="M795" s="190"/>
    </row>
    <row r="796" spans="3:13" s="6" customFormat="1" x14ac:dyDescent="0.25">
      <c r="C796" s="1"/>
      <c r="D796" s="1"/>
      <c r="E796" s="2"/>
      <c r="F796" s="4"/>
      <c r="G796" s="1"/>
      <c r="M796" s="190"/>
    </row>
    <row r="797" spans="3:13" s="6" customFormat="1" x14ac:dyDescent="0.25">
      <c r="C797" s="1"/>
      <c r="D797" s="1"/>
      <c r="E797" s="2"/>
      <c r="F797" s="4"/>
      <c r="G797" s="1"/>
      <c r="M797" s="190"/>
    </row>
    <row r="798" spans="3:13" s="6" customFormat="1" x14ac:dyDescent="0.25">
      <c r="C798" s="1"/>
      <c r="D798" s="1"/>
      <c r="E798" s="2"/>
      <c r="F798" s="4"/>
      <c r="G798" s="1"/>
      <c r="M798" s="190"/>
    </row>
    <row r="799" spans="3:13" s="6" customFormat="1" x14ac:dyDescent="0.25">
      <c r="C799" s="1"/>
      <c r="D799" s="1"/>
      <c r="E799" s="2"/>
      <c r="F799" s="4"/>
      <c r="G799" s="1"/>
      <c r="M799" s="190"/>
    </row>
    <row r="800" spans="3:13" s="6" customFormat="1" x14ac:dyDescent="0.25">
      <c r="C800" s="1"/>
      <c r="D800" s="1"/>
      <c r="E800" s="2"/>
      <c r="F800" s="4"/>
      <c r="G800" s="1"/>
      <c r="M800" s="190"/>
    </row>
    <row r="801" spans="3:13" s="6" customFormat="1" x14ac:dyDescent="0.25">
      <c r="C801" s="1"/>
      <c r="D801" s="1"/>
      <c r="E801" s="2"/>
      <c r="F801" s="4"/>
      <c r="G801" s="1"/>
      <c r="M801" s="190"/>
    </row>
    <row r="802" spans="3:13" s="6" customFormat="1" x14ac:dyDescent="0.25">
      <c r="C802" s="1"/>
      <c r="D802" s="1"/>
      <c r="E802" s="2"/>
      <c r="F802" s="4"/>
      <c r="G802" s="1"/>
      <c r="M802" s="190"/>
    </row>
    <row r="803" spans="3:13" s="6" customFormat="1" x14ac:dyDescent="0.25">
      <c r="C803" s="1"/>
      <c r="D803" s="1"/>
      <c r="E803" s="2"/>
      <c r="F803" s="4"/>
      <c r="G803" s="1"/>
      <c r="M803" s="190"/>
    </row>
    <row r="804" spans="3:13" s="6" customFormat="1" x14ac:dyDescent="0.25">
      <c r="C804" s="1"/>
      <c r="D804" s="1"/>
      <c r="E804" s="2"/>
      <c r="F804" s="4"/>
      <c r="G804" s="1"/>
      <c r="M804" s="190"/>
    </row>
    <row r="805" spans="3:13" s="6" customFormat="1" x14ac:dyDescent="0.25">
      <c r="C805" s="1"/>
      <c r="D805" s="1"/>
      <c r="E805" s="2"/>
      <c r="F805" s="4"/>
      <c r="G805" s="1"/>
      <c r="M805" s="190"/>
    </row>
    <row r="806" spans="3:13" s="6" customFormat="1" x14ac:dyDescent="0.25">
      <c r="C806" s="1"/>
      <c r="D806" s="1"/>
      <c r="E806" s="2"/>
      <c r="F806" s="4"/>
      <c r="G806" s="1"/>
      <c r="M806" s="190"/>
    </row>
    <row r="807" spans="3:13" s="6" customFormat="1" x14ac:dyDescent="0.25">
      <c r="C807" s="1"/>
      <c r="D807" s="1"/>
      <c r="E807" s="2"/>
      <c r="F807" s="4"/>
      <c r="G807" s="1"/>
      <c r="M807" s="190"/>
    </row>
    <row r="808" spans="3:13" s="6" customFormat="1" x14ac:dyDescent="0.25">
      <c r="C808" s="1"/>
      <c r="D808" s="1"/>
      <c r="E808" s="2"/>
      <c r="F808" s="4"/>
      <c r="G808" s="1"/>
      <c r="M808" s="190"/>
    </row>
    <row r="809" spans="3:13" s="6" customFormat="1" x14ac:dyDescent="0.25">
      <c r="C809" s="1"/>
      <c r="D809" s="1"/>
      <c r="E809" s="2"/>
      <c r="F809" s="4"/>
      <c r="G809" s="1"/>
      <c r="M809" s="190"/>
    </row>
    <row r="810" spans="3:13" s="6" customFormat="1" x14ac:dyDescent="0.25">
      <c r="C810" s="1"/>
      <c r="D810" s="1"/>
      <c r="E810" s="2"/>
      <c r="F810" s="4"/>
      <c r="G810" s="1"/>
      <c r="M810" s="190"/>
    </row>
    <row r="811" spans="3:13" s="6" customFormat="1" x14ac:dyDescent="0.25">
      <c r="C811" s="1"/>
      <c r="D811" s="1"/>
      <c r="E811" s="2"/>
      <c r="F811" s="4"/>
      <c r="G811" s="1"/>
      <c r="M811" s="190"/>
    </row>
    <row r="812" spans="3:13" s="6" customFormat="1" x14ac:dyDescent="0.25">
      <c r="C812" s="1"/>
      <c r="D812" s="1"/>
      <c r="E812" s="2"/>
      <c r="F812" s="4"/>
      <c r="G812" s="1"/>
      <c r="M812" s="190"/>
    </row>
    <row r="813" spans="3:13" s="6" customFormat="1" x14ac:dyDescent="0.25">
      <c r="C813" s="1"/>
      <c r="D813" s="1"/>
      <c r="E813" s="2"/>
      <c r="F813" s="4"/>
      <c r="G813" s="1"/>
      <c r="M813" s="190"/>
    </row>
    <row r="814" spans="3:13" s="6" customFormat="1" x14ac:dyDescent="0.25">
      <c r="C814" s="1"/>
      <c r="D814" s="1"/>
      <c r="E814" s="2"/>
      <c r="F814" s="4"/>
      <c r="G814" s="1"/>
      <c r="M814" s="190"/>
    </row>
    <row r="815" spans="3:13" s="6" customFormat="1" x14ac:dyDescent="0.25">
      <c r="C815" s="1"/>
      <c r="D815" s="1"/>
      <c r="E815" s="2"/>
      <c r="F815" s="4"/>
      <c r="G815" s="1"/>
      <c r="M815" s="190"/>
    </row>
    <row r="816" spans="3:13" s="6" customFormat="1" x14ac:dyDescent="0.25">
      <c r="C816" s="1"/>
      <c r="D816" s="1"/>
      <c r="E816" s="2"/>
      <c r="F816" s="4"/>
      <c r="G816" s="1"/>
      <c r="M816" s="190"/>
    </row>
    <row r="817" spans="3:13" s="6" customFormat="1" x14ac:dyDescent="0.25">
      <c r="C817" s="1"/>
      <c r="D817" s="1"/>
      <c r="E817" s="2"/>
      <c r="F817" s="4"/>
      <c r="G817" s="1"/>
      <c r="M817" s="190"/>
    </row>
    <row r="818" spans="3:13" s="6" customFormat="1" x14ac:dyDescent="0.25">
      <c r="C818" s="1"/>
      <c r="D818" s="1"/>
      <c r="E818" s="2"/>
      <c r="F818" s="4"/>
      <c r="G818" s="1"/>
      <c r="M818" s="190"/>
    </row>
    <row r="819" spans="3:13" s="6" customFormat="1" x14ac:dyDescent="0.25">
      <c r="C819" s="1"/>
      <c r="D819" s="1"/>
      <c r="E819" s="2"/>
      <c r="F819" s="4"/>
      <c r="G819" s="1"/>
      <c r="M819" s="190"/>
    </row>
    <row r="820" spans="3:13" s="6" customFormat="1" x14ac:dyDescent="0.25">
      <c r="C820" s="1"/>
      <c r="D820" s="1"/>
      <c r="E820" s="2"/>
      <c r="F820" s="4"/>
      <c r="G820" s="1"/>
      <c r="M820" s="190"/>
    </row>
    <row r="821" spans="3:13" s="6" customFormat="1" x14ac:dyDescent="0.25">
      <c r="C821" s="1"/>
      <c r="D821" s="1"/>
      <c r="E821" s="2"/>
      <c r="F821" s="4"/>
      <c r="G821" s="1"/>
      <c r="M821" s="190"/>
    </row>
    <row r="822" spans="3:13" s="6" customFormat="1" x14ac:dyDescent="0.25">
      <c r="C822" s="1"/>
      <c r="D822" s="1"/>
      <c r="E822" s="2"/>
      <c r="F822" s="4"/>
      <c r="G822" s="1"/>
      <c r="M822" s="190"/>
    </row>
    <row r="823" spans="3:13" s="6" customFormat="1" x14ac:dyDescent="0.25">
      <c r="C823" s="1"/>
      <c r="D823" s="1"/>
      <c r="E823" s="2"/>
      <c r="F823" s="4"/>
      <c r="G823" s="1"/>
      <c r="M823" s="190"/>
    </row>
    <row r="824" spans="3:13" s="6" customFormat="1" x14ac:dyDescent="0.25">
      <c r="C824" s="1"/>
      <c r="D824" s="1"/>
      <c r="E824" s="2"/>
      <c r="F824" s="4"/>
      <c r="G824" s="1"/>
      <c r="M824" s="190"/>
    </row>
    <row r="825" spans="3:13" s="6" customFormat="1" x14ac:dyDescent="0.25">
      <c r="C825" s="1"/>
      <c r="D825" s="1"/>
      <c r="E825" s="2"/>
      <c r="F825" s="4"/>
      <c r="G825" s="1"/>
      <c r="M825" s="190"/>
    </row>
    <row r="826" spans="3:13" s="6" customFormat="1" x14ac:dyDescent="0.25">
      <c r="C826" s="1"/>
      <c r="D826" s="1"/>
      <c r="E826" s="2"/>
      <c r="F826" s="4"/>
      <c r="G826" s="1"/>
      <c r="M826" s="190"/>
    </row>
    <row r="827" spans="3:13" s="6" customFormat="1" x14ac:dyDescent="0.25">
      <c r="C827" s="1"/>
      <c r="D827" s="1"/>
      <c r="E827" s="2"/>
      <c r="F827" s="4"/>
      <c r="G827" s="1"/>
      <c r="M827" s="190"/>
    </row>
    <row r="828" spans="3:13" s="6" customFormat="1" x14ac:dyDescent="0.25">
      <c r="C828" s="1"/>
      <c r="D828" s="1"/>
      <c r="E828" s="2"/>
      <c r="F828" s="4"/>
      <c r="G828" s="1"/>
      <c r="M828" s="190"/>
    </row>
    <row r="829" spans="3:13" s="6" customFormat="1" x14ac:dyDescent="0.25">
      <c r="C829" s="1"/>
      <c r="D829" s="1"/>
      <c r="E829" s="2"/>
      <c r="F829" s="4"/>
      <c r="G829" s="1"/>
      <c r="M829" s="190"/>
    </row>
    <row r="830" spans="3:13" s="6" customFormat="1" x14ac:dyDescent="0.25">
      <c r="C830" s="1"/>
      <c r="D830" s="1"/>
      <c r="E830" s="2"/>
      <c r="F830" s="4"/>
      <c r="G830" s="1"/>
      <c r="M830" s="190"/>
    </row>
    <row r="831" spans="3:13" s="6" customFormat="1" x14ac:dyDescent="0.25">
      <c r="C831" s="1"/>
      <c r="D831" s="1"/>
      <c r="E831" s="2"/>
      <c r="F831" s="4"/>
      <c r="G831" s="1"/>
      <c r="M831" s="190"/>
    </row>
    <row r="832" spans="3:13" s="6" customFormat="1" x14ac:dyDescent="0.25">
      <c r="C832" s="1"/>
      <c r="D832" s="1"/>
      <c r="E832" s="2"/>
      <c r="F832" s="4"/>
      <c r="G832" s="1"/>
      <c r="M832" s="190"/>
    </row>
    <row r="833" spans="3:13" s="6" customFormat="1" x14ac:dyDescent="0.25">
      <c r="C833" s="1"/>
      <c r="D833" s="1"/>
      <c r="E833" s="2"/>
      <c r="F833" s="4"/>
      <c r="G833" s="1"/>
      <c r="M833" s="190"/>
    </row>
    <row r="834" spans="3:13" s="6" customFormat="1" x14ac:dyDescent="0.25">
      <c r="C834" s="1"/>
      <c r="D834" s="1"/>
      <c r="E834" s="2"/>
      <c r="F834" s="4"/>
      <c r="G834" s="1"/>
      <c r="M834" s="190"/>
    </row>
    <row r="835" spans="3:13" s="6" customFormat="1" x14ac:dyDescent="0.25">
      <c r="C835" s="1"/>
      <c r="D835" s="1"/>
      <c r="E835" s="2"/>
      <c r="F835" s="4"/>
      <c r="G835" s="1"/>
      <c r="M835" s="190"/>
    </row>
    <row r="836" spans="3:13" s="6" customFormat="1" x14ac:dyDescent="0.25">
      <c r="C836" s="1"/>
      <c r="D836" s="1"/>
      <c r="E836" s="2"/>
      <c r="F836" s="4"/>
      <c r="G836" s="1"/>
      <c r="M836" s="190"/>
    </row>
    <row r="837" spans="3:13" s="6" customFormat="1" x14ac:dyDescent="0.25">
      <c r="C837" s="1"/>
      <c r="D837" s="1"/>
      <c r="E837" s="2"/>
      <c r="F837" s="4"/>
      <c r="G837" s="1"/>
      <c r="M837" s="190"/>
    </row>
    <row r="838" spans="3:13" s="6" customFormat="1" x14ac:dyDescent="0.25">
      <c r="C838" s="1"/>
      <c r="D838" s="1"/>
      <c r="E838" s="2"/>
      <c r="F838" s="4"/>
      <c r="G838" s="1"/>
      <c r="M838" s="190"/>
    </row>
    <row r="839" spans="3:13" s="6" customFormat="1" x14ac:dyDescent="0.25">
      <c r="C839" s="1"/>
      <c r="D839" s="1"/>
      <c r="E839" s="2"/>
      <c r="F839" s="4"/>
      <c r="G839" s="1"/>
      <c r="M839" s="190"/>
    </row>
    <row r="840" spans="3:13" s="6" customFormat="1" x14ac:dyDescent="0.25">
      <c r="C840" s="1"/>
      <c r="D840" s="1"/>
      <c r="E840" s="2"/>
      <c r="F840" s="4"/>
      <c r="G840" s="1"/>
      <c r="M840" s="190"/>
    </row>
    <row r="841" spans="3:13" s="6" customFormat="1" x14ac:dyDescent="0.25">
      <c r="C841" s="1"/>
      <c r="D841" s="1"/>
      <c r="E841" s="2"/>
      <c r="F841" s="4"/>
      <c r="G841" s="1"/>
      <c r="M841" s="190"/>
    </row>
    <row r="842" spans="3:13" s="6" customFormat="1" x14ac:dyDescent="0.25">
      <c r="C842" s="1"/>
      <c r="D842" s="1"/>
      <c r="E842" s="2"/>
      <c r="F842" s="4"/>
      <c r="G842" s="1"/>
      <c r="M842" s="190"/>
    </row>
    <row r="843" spans="3:13" s="6" customFormat="1" x14ac:dyDescent="0.25">
      <c r="C843" s="1"/>
      <c r="D843" s="1"/>
      <c r="E843" s="2"/>
      <c r="F843" s="4"/>
      <c r="G843" s="1"/>
      <c r="M843" s="190"/>
    </row>
    <row r="844" spans="3:13" s="6" customFormat="1" x14ac:dyDescent="0.25">
      <c r="C844" s="1"/>
      <c r="D844" s="1"/>
      <c r="E844" s="2"/>
      <c r="F844" s="4"/>
      <c r="G844" s="1"/>
      <c r="M844" s="190"/>
    </row>
    <row r="845" spans="3:13" s="6" customFormat="1" x14ac:dyDescent="0.25">
      <c r="C845" s="1"/>
      <c r="D845" s="1"/>
      <c r="E845" s="2"/>
      <c r="F845" s="4"/>
      <c r="G845" s="1"/>
      <c r="M845" s="190"/>
    </row>
    <row r="846" spans="3:13" s="6" customFormat="1" x14ac:dyDescent="0.25">
      <c r="C846" s="1"/>
      <c r="D846" s="1"/>
      <c r="E846" s="2"/>
      <c r="F846" s="4"/>
      <c r="G846" s="1"/>
      <c r="M846" s="190"/>
    </row>
    <row r="847" spans="3:13" s="6" customFormat="1" x14ac:dyDescent="0.25">
      <c r="C847" s="1"/>
      <c r="D847" s="1"/>
      <c r="E847" s="2"/>
      <c r="F847" s="4"/>
      <c r="G847" s="1"/>
      <c r="M847" s="190"/>
    </row>
    <row r="848" spans="3:13" s="6" customFormat="1" x14ac:dyDescent="0.25">
      <c r="C848" s="1"/>
      <c r="D848" s="1"/>
      <c r="E848" s="2"/>
      <c r="F848" s="4"/>
      <c r="G848" s="1"/>
      <c r="M848" s="190"/>
    </row>
    <row r="849" spans="3:13" s="6" customFormat="1" x14ac:dyDescent="0.25">
      <c r="C849" s="1"/>
      <c r="D849" s="1"/>
      <c r="E849" s="2"/>
      <c r="F849" s="4"/>
      <c r="G849" s="1"/>
      <c r="M849" s="190"/>
    </row>
    <row r="850" spans="3:13" s="6" customFormat="1" x14ac:dyDescent="0.25">
      <c r="C850" s="1"/>
      <c r="D850" s="1"/>
      <c r="E850" s="2"/>
      <c r="F850" s="4"/>
      <c r="G850" s="1"/>
      <c r="M850" s="190"/>
    </row>
    <row r="851" spans="3:13" s="6" customFormat="1" x14ac:dyDescent="0.25">
      <c r="C851" s="1"/>
      <c r="D851" s="1"/>
      <c r="E851" s="2"/>
      <c r="F851" s="4"/>
      <c r="G851" s="1"/>
      <c r="M851" s="190"/>
    </row>
    <row r="852" spans="3:13" s="6" customFormat="1" x14ac:dyDescent="0.25">
      <c r="C852" s="1"/>
      <c r="D852" s="1"/>
      <c r="E852" s="2"/>
      <c r="F852" s="4"/>
      <c r="G852" s="1"/>
      <c r="M852" s="190"/>
    </row>
    <row r="853" spans="3:13" s="6" customFormat="1" x14ac:dyDescent="0.25">
      <c r="C853" s="1"/>
      <c r="D853" s="1"/>
      <c r="E853" s="2"/>
      <c r="F853" s="4"/>
      <c r="G853" s="1"/>
      <c r="M853" s="190"/>
    </row>
    <row r="854" spans="3:13" s="6" customFormat="1" x14ac:dyDescent="0.25">
      <c r="C854" s="1"/>
      <c r="D854" s="1"/>
      <c r="E854" s="2"/>
      <c r="F854" s="4"/>
      <c r="G854" s="1"/>
      <c r="M854" s="190"/>
    </row>
    <row r="855" spans="3:13" s="6" customFormat="1" x14ac:dyDescent="0.25">
      <c r="C855" s="1"/>
      <c r="D855" s="1"/>
      <c r="E855" s="2"/>
      <c r="F855" s="4"/>
      <c r="G855" s="1"/>
      <c r="M855" s="190"/>
    </row>
    <row r="856" spans="3:13" s="6" customFormat="1" x14ac:dyDescent="0.25">
      <c r="C856" s="1"/>
      <c r="D856" s="1"/>
      <c r="E856" s="2"/>
      <c r="F856" s="4"/>
      <c r="G856" s="1"/>
      <c r="M856" s="190"/>
    </row>
    <row r="857" spans="3:13" s="6" customFormat="1" x14ac:dyDescent="0.25">
      <c r="C857" s="1"/>
      <c r="D857" s="1"/>
      <c r="E857" s="2"/>
      <c r="F857" s="4"/>
      <c r="G857" s="1"/>
      <c r="M857" s="190"/>
    </row>
    <row r="858" spans="3:13" s="6" customFormat="1" x14ac:dyDescent="0.25">
      <c r="C858" s="1"/>
      <c r="D858" s="1"/>
      <c r="E858" s="2"/>
      <c r="F858" s="4"/>
      <c r="G858" s="1"/>
      <c r="M858" s="190"/>
    </row>
    <row r="859" spans="3:13" s="6" customFormat="1" x14ac:dyDescent="0.25">
      <c r="C859" s="1"/>
      <c r="D859" s="1"/>
      <c r="E859" s="2"/>
      <c r="F859" s="4"/>
      <c r="G859" s="1"/>
      <c r="M859" s="190"/>
    </row>
    <row r="860" spans="3:13" s="6" customFormat="1" x14ac:dyDescent="0.25">
      <c r="C860" s="1"/>
      <c r="D860" s="1"/>
      <c r="E860" s="2"/>
      <c r="F860" s="4"/>
      <c r="G860" s="1"/>
      <c r="M860" s="190"/>
    </row>
    <row r="861" spans="3:13" s="6" customFormat="1" x14ac:dyDescent="0.25">
      <c r="C861" s="1"/>
      <c r="D861" s="1"/>
      <c r="E861" s="2"/>
      <c r="F861" s="4"/>
      <c r="G861" s="1"/>
      <c r="M861" s="190"/>
    </row>
    <row r="862" spans="3:13" s="6" customFormat="1" x14ac:dyDescent="0.25">
      <c r="C862" s="1"/>
      <c r="D862" s="1"/>
      <c r="E862" s="2"/>
      <c r="F862" s="4"/>
      <c r="G862" s="1"/>
      <c r="M862" s="190"/>
    </row>
    <row r="863" spans="3:13" s="6" customFormat="1" x14ac:dyDescent="0.25">
      <c r="C863" s="1"/>
      <c r="D863" s="1"/>
      <c r="E863" s="2"/>
      <c r="F863" s="4"/>
      <c r="G863" s="1"/>
      <c r="M863" s="190"/>
    </row>
    <row r="864" spans="3:13" s="6" customFormat="1" x14ac:dyDescent="0.25">
      <c r="C864" s="1"/>
      <c r="D864" s="1"/>
      <c r="E864" s="2"/>
      <c r="F864" s="4"/>
      <c r="G864" s="1"/>
      <c r="M864" s="190"/>
    </row>
    <row r="865" spans="3:13" s="6" customFormat="1" x14ac:dyDescent="0.25">
      <c r="C865" s="1"/>
      <c r="D865" s="1"/>
      <c r="E865" s="2"/>
      <c r="F865" s="4"/>
      <c r="G865" s="1"/>
      <c r="M865" s="190"/>
    </row>
    <row r="866" spans="3:13" s="6" customFormat="1" x14ac:dyDescent="0.25">
      <c r="C866" s="1"/>
      <c r="D866" s="1"/>
      <c r="E866" s="2"/>
      <c r="F866" s="4"/>
      <c r="G866" s="1"/>
      <c r="M866" s="190"/>
    </row>
    <row r="867" spans="3:13" s="6" customFormat="1" x14ac:dyDescent="0.25">
      <c r="C867" s="1"/>
      <c r="D867" s="1"/>
      <c r="E867" s="2"/>
      <c r="F867" s="4"/>
      <c r="G867" s="1"/>
      <c r="M867" s="190"/>
    </row>
    <row r="868" spans="3:13" s="6" customFormat="1" x14ac:dyDescent="0.25">
      <c r="C868" s="1"/>
      <c r="D868" s="1"/>
      <c r="E868" s="2"/>
      <c r="F868" s="4"/>
      <c r="G868" s="1"/>
      <c r="M868" s="190"/>
    </row>
    <row r="869" spans="3:13" s="6" customFormat="1" x14ac:dyDescent="0.25">
      <c r="C869" s="1"/>
      <c r="D869" s="1"/>
      <c r="E869" s="2"/>
      <c r="F869" s="4"/>
      <c r="G869" s="1"/>
      <c r="M869" s="190"/>
    </row>
    <row r="870" spans="3:13" s="6" customFormat="1" x14ac:dyDescent="0.25">
      <c r="C870" s="1"/>
      <c r="D870" s="1"/>
      <c r="E870" s="2"/>
      <c r="F870" s="4"/>
      <c r="G870" s="1"/>
      <c r="M870" s="190"/>
    </row>
    <row r="871" spans="3:13" s="6" customFormat="1" x14ac:dyDescent="0.25">
      <c r="C871" s="1"/>
      <c r="D871" s="1"/>
      <c r="E871" s="2"/>
      <c r="F871" s="4"/>
      <c r="G871" s="1"/>
      <c r="M871" s="190"/>
    </row>
    <row r="872" spans="3:13" s="6" customFormat="1" x14ac:dyDescent="0.25">
      <c r="C872" s="1"/>
      <c r="D872" s="1"/>
      <c r="E872" s="2"/>
      <c r="F872" s="4"/>
      <c r="G872" s="1"/>
      <c r="M872" s="190"/>
    </row>
    <row r="873" spans="3:13" s="6" customFormat="1" x14ac:dyDescent="0.25">
      <c r="C873" s="1"/>
      <c r="D873" s="1"/>
      <c r="E873" s="2"/>
      <c r="F873" s="4"/>
      <c r="G873" s="1"/>
      <c r="M873" s="190"/>
    </row>
    <row r="874" spans="3:13" s="6" customFormat="1" x14ac:dyDescent="0.25">
      <c r="C874" s="1"/>
      <c r="D874" s="1"/>
      <c r="E874" s="2"/>
      <c r="F874" s="4"/>
      <c r="G874" s="1"/>
      <c r="M874" s="190"/>
    </row>
    <row r="875" spans="3:13" s="6" customFormat="1" x14ac:dyDescent="0.25">
      <c r="C875" s="1"/>
      <c r="D875" s="1"/>
      <c r="E875" s="2"/>
      <c r="F875" s="4"/>
      <c r="G875" s="1"/>
      <c r="M875" s="190"/>
    </row>
    <row r="876" spans="3:13" s="6" customFormat="1" x14ac:dyDescent="0.25">
      <c r="C876" s="1"/>
      <c r="D876" s="1"/>
      <c r="E876" s="2"/>
      <c r="F876" s="4"/>
      <c r="G876" s="1"/>
      <c r="M876" s="190"/>
    </row>
    <row r="877" spans="3:13" s="6" customFormat="1" x14ac:dyDescent="0.25">
      <c r="C877" s="1"/>
      <c r="D877" s="1"/>
      <c r="E877" s="2"/>
      <c r="F877" s="4"/>
      <c r="G877" s="1"/>
      <c r="M877" s="190"/>
    </row>
    <row r="878" spans="3:13" s="6" customFormat="1" x14ac:dyDescent="0.25">
      <c r="C878" s="1"/>
      <c r="D878" s="1"/>
      <c r="E878" s="2"/>
      <c r="F878" s="4"/>
      <c r="G878" s="1"/>
      <c r="M878" s="190"/>
    </row>
    <row r="879" spans="3:13" s="6" customFormat="1" x14ac:dyDescent="0.25">
      <c r="C879" s="1"/>
      <c r="D879" s="1"/>
      <c r="E879" s="2"/>
      <c r="F879" s="4"/>
      <c r="G879" s="1"/>
      <c r="M879" s="190"/>
    </row>
    <row r="880" spans="3:13" s="6" customFormat="1" x14ac:dyDescent="0.25">
      <c r="C880" s="1"/>
      <c r="D880" s="1"/>
      <c r="E880" s="2"/>
      <c r="F880" s="4"/>
      <c r="G880" s="1"/>
      <c r="M880" s="190"/>
    </row>
    <row r="881" spans="3:13" s="6" customFormat="1" x14ac:dyDescent="0.25">
      <c r="C881" s="1"/>
      <c r="D881" s="1"/>
      <c r="E881" s="2"/>
      <c r="F881" s="4"/>
      <c r="G881" s="1"/>
      <c r="M881" s="190"/>
    </row>
    <row r="882" spans="3:13" s="6" customFormat="1" x14ac:dyDescent="0.25">
      <c r="C882" s="1"/>
      <c r="D882" s="1"/>
      <c r="E882" s="2"/>
      <c r="F882" s="4"/>
      <c r="G882" s="1"/>
      <c r="M882" s="190"/>
    </row>
    <row r="883" spans="3:13" s="6" customFormat="1" x14ac:dyDescent="0.25">
      <c r="C883" s="1"/>
      <c r="D883" s="1"/>
      <c r="E883" s="2"/>
      <c r="F883" s="4"/>
      <c r="G883" s="1"/>
      <c r="M883" s="190"/>
    </row>
    <row r="884" spans="3:13" s="6" customFormat="1" x14ac:dyDescent="0.25">
      <c r="C884" s="1"/>
      <c r="D884" s="1"/>
      <c r="E884" s="2"/>
      <c r="F884" s="4"/>
      <c r="G884" s="1"/>
      <c r="M884" s="190"/>
    </row>
    <row r="885" spans="3:13" s="6" customFormat="1" x14ac:dyDescent="0.25">
      <c r="C885" s="1"/>
      <c r="D885" s="1"/>
      <c r="E885" s="2"/>
      <c r="F885" s="4"/>
      <c r="G885" s="1"/>
      <c r="M885" s="190"/>
    </row>
    <row r="886" spans="3:13" s="6" customFormat="1" x14ac:dyDescent="0.25">
      <c r="C886" s="1"/>
      <c r="D886" s="1"/>
      <c r="E886" s="2"/>
      <c r="F886" s="4"/>
      <c r="G886" s="1"/>
      <c r="M886" s="190"/>
    </row>
    <row r="887" spans="3:13" s="6" customFormat="1" x14ac:dyDescent="0.25">
      <c r="C887" s="1"/>
      <c r="D887" s="1"/>
      <c r="E887" s="2"/>
      <c r="F887" s="4"/>
      <c r="G887" s="1"/>
      <c r="M887" s="190"/>
    </row>
    <row r="888" spans="3:13" s="6" customFormat="1" x14ac:dyDescent="0.25">
      <c r="C888" s="1"/>
      <c r="D888" s="1"/>
      <c r="E888" s="2"/>
      <c r="F888" s="4"/>
      <c r="G888" s="1"/>
      <c r="M888" s="190"/>
    </row>
    <row r="889" spans="3:13" s="6" customFormat="1" x14ac:dyDescent="0.25">
      <c r="C889" s="1"/>
      <c r="D889" s="1"/>
      <c r="E889" s="2"/>
      <c r="F889" s="4"/>
      <c r="G889" s="1"/>
      <c r="M889" s="190"/>
    </row>
    <row r="890" spans="3:13" s="6" customFormat="1" x14ac:dyDescent="0.25">
      <c r="C890" s="1"/>
      <c r="D890" s="1"/>
      <c r="E890" s="2"/>
      <c r="F890" s="4"/>
      <c r="G890" s="1"/>
      <c r="M890" s="190"/>
    </row>
    <row r="891" spans="3:13" s="6" customFormat="1" x14ac:dyDescent="0.25">
      <c r="C891" s="1"/>
      <c r="D891" s="1"/>
      <c r="E891" s="2"/>
      <c r="F891" s="4"/>
      <c r="G891" s="1"/>
      <c r="M891" s="190"/>
    </row>
    <row r="892" spans="3:13" s="6" customFormat="1" x14ac:dyDescent="0.25">
      <c r="C892" s="1"/>
      <c r="D892" s="1"/>
      <c r="E892" s="2"/>
      <c r="F892" s="4"/>
      <c r="G892" s="1"/>
      <c r="M892" s="190"/>
    </row>
    <row r="893" spans="3:13" s="6" customFormat="1" x14ac:dyDescent="0.25">
      <c r="C893" s="1"/>
      <c r="D893" s="1"/>
      <c r="E893" s="2"/>
      <c r="F893" s="4"/>
      <c r="G893" s="1"/>
      <c r="M893" s="190"/>
    </row>
    <row r="894" spans="3:13" s="6" customFormat="1" x14ac:dyDescent="0.25">
      <c r="C894" s="1"/>
      <c r="D894" s="1"/>
      <c r="E894" s="2"/>
      <c r="F894" s="4"/>
      <c r="G894" s="1"/>
      <c r="M894" s="190"/>
    </row>
  </sheetData>
  <autoFilter ref="A9:M200" xr:uid="{00000000-0009-0000-0000-000005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BS894"/>
  <sheetViews>
    <sheetView topLeftCell="J199" workbookViewId="0">
      <selection activeCell="U220" sqref="U220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2" width="13.85546875" style="1" customWidth="1"/>
    <col min="13" max="13" width="14.7109375" style="180" customWidth="1"/>
    <col min="14" max="14" width="15.5703125" style="1" customWidth="1"/>
    <col min="15" max="18" width="14.85546875" style="1" customWidth="1"/>
    <col min="19" max="19" width="13.5703125" style="1" customWidth="1"/>
    <col min="20" max="16384" width="11.5703125" style="1"/>
  </cols>
  <sheetData>
    <row r="2" spans="1:19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9" ht="15.75" x14ac:dyDescent="0.25">
      <c r="A3" s="234" t="s">
        <v>205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9" ht="15.75" thickBot="1" x14ac:dyDescent="0.3">
      <c r="F4" s="7"/>
    </row>
    <row r="5" spans="1:19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81"/>
      <c r="N5" s="11"/>
      <c r="O5" s="11"/>
      <c r="P5" s="11"/>
      <c r="Q5" s="11"/>
      <c r="R5" s="11"/>
      <c r="S5" s="11"/>
    </row>
    <row r="6" spans="1:19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82">
        <v>44927</v>
      </c>
      <c r="N6" s="156">
        <v>44958</v>
      </c>
      <c r="O6" s="156">
        <v>44986</v>
      </c>
      <c r="P6" s="156">
        <v>45017</v>
      </c>
      <c r="Q6" s="156">
        <v>45047</v>
      </c>
      <c r="R6" s="156">
        <v>45078</v>
      </c>
      <c r="S6" s="156" t="s">
        <v>220</v>
      </c>
    </row>
    <row r="7" spans="1:19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19" ht="15.75" thickBot="1" x14ac:dyDescent="0.3">
      <c r="A8" s="18" t="s">
        <v>18</v>
      </c>
      <c r="B8" s="19"/>
      <c r="C8" s="20"/>
      <c r="D8" s="19"/>
      <c r="E8" s="21">
        <f t="shared" ref="E8:L8" si="0">SUM(E10:E29)</f>
        <v>24966.21803208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183">
        <f t="shared" ref="M8:S8" si="1">SUM(M10:M29)</f>
        <v>32</v>
      </c>
      <c r="N8" s="21">
        <f t="shared" si="1"/>
        <v>148</v>
      </c>
      <c r="O8" s="21">
        <f t="shared" si="1"/>
        <v>335</v>
      </c>
      <c r="P8" s="21">
        <f t="shared" si="1"/>
        <v>26</v>
      </c>
      <c r="Q8" s="21">
        <f t="shared" si="1"/>
        <v>54</v>
      </c>
      <c r="R8" s="21">
        <f>SUM(R10:R29)</f>
        <v>23</v>
      </c>
      <c r="S8" s="21">
        <f t="shared" si="1"/>
        <v>618</v>
      </c>
    </row>
    <row r="9" spans="1:19" x14ac:dyDescent="0.25">
      <c r="A9" s="22"/>
      <c r="B9" s="22"/>
      <c r="C9" s="22"/>
      <c r="D9" s="22"/>
      <c r="E9" s="22"/>
      <c r="F9" s="23"/>
      <c r="K9" s="24"/>
    </row>
    <row r="10" spans="1:19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84">
        <v>0</v>
      </c>
      <c r="N10" s="33">
        <v>0</v>
      </c>
      <c r="O10" s="33">
        <v>0</v>
      </c>
      <c r="P10" s="33">
        <v>0</v>
      </c>
      <c r="Q10" s="33">
        <v>0</v>
      </c>
      <c r="R10" s="33"/>
      <c r="S10" s="33">
        <f>SUM(M10:R10)</f>
        <v>0</v>
      </c>
    </row>
    <row r="11" spans="1:19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84">
        <v>0</v>
      </c>
      <c r="N11" s="33">
        <v>0</v>
      </c>
      <c r="O11" s="33">
        <v>0</v>
      </c>
      <c r="P11" s="33">
        <v>0</v>
      </c>
      <c r="Q11" s="33">
        <v>0</v>
      </c>
      <c r="R11" s="33"/>
      <c r="S11" s="33">
        <f t="shared" ref="S11:S29" si="2">SUM(M11:R11)</f>
        <v>0</v>
      </c>
    </row>
    <row r="12" spans="1:19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84">
        <v>0</v>
      </c>
      <c r="N12" s="33">
        <v>0</v>
      </c>
      <c r="O12" s="33">
        <v>0</v>
      </c>
      <c r="P12" s="33">
        <v>0</v>
      </c>
      <c r="Q12" s="33">
        <v>0</v>
      </c>
      <c r="R12" s="33"/>
      <c r="S12" s="33">
        <f t="shared" si="2"/>
        <v>0</v>
      </c>
    </row>
    <row r="13" spans="1:19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84">
        <v>0</v>
      </c>
      <c r="N13" s="33">
        <v>0</v>
      </c>
      <c r="O13" s="33">
        <v>0</v>
      </c>
      <c r="P13" s="33">
        <v>0</v>
      </c>
      <c r="Q13" s="33">
        <v>0</v>
      </c>
      <c r="R13" s="33"/>
      <c r="S13" s="33">
        <f t="shared" si="2"/>
        <v>0</v>
      </c>
    </row>
    <row r="14" spans="1:19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84">
        <v>0</v>
      </c>
      <c r="N14" s="41">
        <v>0</v>
      </c>
      <c r="O14" s="41">
        <v>0</v>
      </c>
      <c r="P14" s="41">
        <v>0</v>
      </c>
      <c r="Q14" s="41">
        <v>0</v>
      </c>
      <c r="R14" s="41"/>
      <c r="S14" s="33">
        <f t="shared" si="2"/>
        <v>0</v>
      </c>
    </row>
    <row r="15" spans="1:19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84">
        <v>0</v>
      </c>
      <c r="N15" s="41">
        <v>0</v>
      </c>
      <c r="O15" s="41">
        <v>0</v>
      </c>
      <c r="P15" s="41">
        <v>0</v>
      </c>
      <c r="Q15" s="41">
        <v>0</v>
      </c>
      <c r="R15" s="41"/>
      <c r="S15" s="33">
        <f t="shared" si="2"/>
        <v>0</v>
      </c>
    </row>
    <row r="16" spans="1:19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84">
        <v>0</v>
      </c>
      <c r="N16" s="41">
        <v>0</v>
      </c>
      <c r="O16" s="41">
        <v>0</v>
      </c>
      <c r="P16" s="41">
        <v>0</v>
      </c>
      <c r="Q16" s="41">
        <v>0</v>
      </c>
      <c r="R16" s="41"/>
      <c r="S16" s="33">
        <f t="shared" si="2"/>
        <v>0</v>
      </c>
    </row>
    <row r="17" spans="1:19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84">
        <v>0</v>
      </c>
      <c r="N17" s="41">
        <v>0</v>
      </c>
      <c r="O17" s="41">
        <v>0</v>
      </c>
      <c r="P17" s="41">
        <v>0</v>
      </c>
      <c r="Q17" s="41">
        <v>0</v>
      </c>
      <c r="R17" s="41"/>
      <c r="S17" s="33">
        <f t="shared" si="2"/>
        <v>0</v>
      </c>
    </row>
    <row r="18" spans="1:19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84">
        <v>0</v>
      </c>
      <c r="N18" s="33">
        <v>0</v>
      </c>
      <c r="O18" s="33">
        <v>0</v>
      </c>
      <c r="P18" s="33">
        <v>0</v>
      </c>
      <c r="Q18" s="33">
        <v>0</v>
      </c>
      <c r="R18" s="33"/>
      <c r="S18" s="33">
        <f t="shared" si="2"/>
        <v>0</v>
      </c>
    </row>
    <row r="19" spans="1:19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84">
        <v>0</v>
      </c>
      <c r="N19" s="41">
        <v>70</v>
      </c>
      <c r="O19" s="41">
        <v>0</v>
      </c>
      <c r="P19" s="41">
        <v>26</v>
      </c>
      <c r="Q19" s="41">
        <v>0</v>
      </c>
      <c r="R19" s="41">
        <v>17</v>
      </c>
      <c r="S19" s="33">
        <f t="shared" si="2"/>
        <v>113</v>
      </c>
    </row>
    <row r="20" spans="1:19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84">
        <v>0</v>
      </c>
      <c r="N20" s="41">
        <v>0</v>
      </c>
      <c r="O20" s="41">
        <v>0</v>
      </c>
      <c r="P20" s="41">
        <v>0</v>
      </c>
      <c r="Q20" s="41">
        <v>0</v>
      </c>
      <c r="R20" s="41"/>
      <c r="S20" s="33">
        <f t="shared" si="2"/>
        <v>0</v>
      </c>
    </row>
    <row r="21" spans="1:19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84">
        <v>0</v>
      </c>
      <c r="N21" s="41">
        <v>0</v>
      </c>
      <c r="O21" s="41">
        <v>0</v>
      </c>
      <c r="P21" s="41">
        <v>0</v>
      </c>
      <c r="Q21" s="41">
        <v>0</v>
      </c>
      <c r="R21" s="41"/>
      <c r="S21" s="33">
        <f t="shared" si="2"/>
        <v>0</v>
      </c>
    </row>
    <row r="22" spans="1:19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84">
        <v>8</v>
      </c>
      <c r="N22" s="41">
        <v>42</v>
      </c>
      <c r="O22" s="41">
        <v>164</v>
      </c>
      <c r="P22" s="41">
        <v>0</v>
      </c>
      <c r="Q22" s="41">
        <v>53</v>
      </c>
      <c r="R22" s="41"/>
      <c r="S22" s="33">
        <f t="shared" si="2"/>
        <v>267</v>
      </c>
    </row>
    <row r="23" spans="1:19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84">
        <v>3</v>
      </c>
      <c r="N23" s="41">
        <v>31</v>
      </c>
      <c r="O23" s="41">
        <v>0</v>
      </c>
      <c r="P23" s="41">
        <v>0</v>
      </c>
      <c r="Q23" s="41">
        <v>1</v>
      </c>
      <c r="R23" s="41"/>
      <c r="S23" s="33">
        <f t="shared" si="2"/>
        <v>35</v>
      </c>
    </row>
    <row r="24" spans="1:19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84">
        <v>0</v>
      </c>
      <c r="N24" s="41">
        <v>0</v>
      </c>
      <c r="O24" s="41">
        <v>0</v>
      </c>
      <c r="P24" s="41">
        <v>0</v>
      </c>
      <c r="Q24" s="41">
        <v>0</v>
      </c>
      <c r="R24" s="41"/>
      <c r="S24" s="33">
        <f t="shared" si="2"/>
        <v>0</v>
      </c>
    </row>
    <row r="25" spans="1:19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84">
        <v>0</v>
      </c>
      <c r="N25" s="53">
        <v>0</v>
      </c>
      <c r="O25" s="53">
        <v>107</v>
      </c>
      <c r="P25" s="53">
        <v>0</v>
      </c>
      <c r="Q25" s="53">
        <v>0</v>
      </c>
      <c r="R25" s="53"/>
      <c r="S25" s="33">
        <f t="shared" si="2"/>
        <v>107</v>
      </c>
    </row>
    <row r="26" spans="1:19" x14ac:dyDescent="0.25">
      <c r="A26" s="42" t="s">
        <v>41</v>
      </c>
      <c r="B26" s="43"/>
      <c r="C26" s="44" t="s">
        <v>0</v>
      </c>
      <c r="D26" s="44" t="s">
        <v>21</v>
      </c>
      <c r="E26" s="45">
        <v>3554</v>
      </c>
      <c r="F26" s="50"/>
      <c r="G26" s="50"/>
      <c r="H26" s="48"/>
      <c r="I26" s="48"/>
      <c r="J26" s="48"/>
      <c r="K26" s="52"/>
      <c r="L26" s="53">
        <v>1750</v>
      </c>
      <c r="M26" s="184">
        <v>0</v>
      </c>
      <c r="N26" s="53">
        <v>0</v>
      </c>
      <c r="O26" s="53">
        <v>0</v>
      </c>
      <c r="P26" s="53">
        <v>0</v>
      </c>
      <c r="Q26" s="53">
        <v>0</v>
      </c>
      <c r="R26" s="53"/>
      <c r="S26" s="33">
        <f t="shared" si="2"/>
        <v>0</v>
      </c>
    </row>
    <row r="27" spans="1:19" x14ac:dyDescent="0.25">
      <c r="A27" s="25" t="s">
        <v>42</v>
      </c>
      <c r="B27" s="26"/>
      <c r="C27" s="27" t="s">
        <v>1</v>
      </c>
      <c r="D27" s="27" t="s">
        <v>21</v>
      </c>
      <c r="E27" s="28">
        <v>902</v>
      </c>
      <c r="F27" s="29">
        <v>300</v>
      </c>
      <c r="G27" s="29">
        <v>300</v>
      </c>
      <c r="H27" s="39">
        <v>200</v>
      </c>
      <c r="I27" s="39">
        <v>200</v>
      </c>
      <c r="J27" s="39">
        <v>100</v>
      </c>
      <c r="K27" s="32">
        <v>100</v>
      </c>
      <c r="L27" s="41">
        <v>100</v>
      </c>
      <c r="M27" s="184">
        <v>21</v>
      </c>
      <c r="N27" s="41">
        <v>5</v>
      </c>
      <c r="O27" s="41">
        <v>64</v>
      </c>
      <c r="P27" s="41">
        <v>0</v>
      </c>
      <c r="Q27" s="41">
        <v>0</v>
      </c>
      <c r="R27" s="41">
        <v>6</v>
      </c>
      <c r="S27" s="33">
        <f t="shared" si="2"/>
        <v>96</v>
      </c>
    </row>
    <row r="28" spans="1:19" x14ac:dyDescent="0.25">
      <c r="A28" s="25" t="s">
        <v>43</v>
      </c>
      <c r="B28" s="26"/>
      <c r="C28" s="27" t="s">
        <v>44</v>
      </c>
      <c r="D28" s="27" t="s">
        <v>21</v>
      </c>
      <c r="E28" s="28">
        <v>675</v>
      </c>
      <c r="F28" s="29">
        <v>622</v>
      </c>
      <c r="G28" s="29">
        <v>622</v>
      </c>
      <c r="H28" s="39">
        <v>500</v>
      </c>
      <c r="I28" s="39">
        <v>500</v>
      </c>
      <c r="J28" s="39">
        <v>675</v>
      </c>
      <c r="K28" s="32">
        <v>675</v>
      </c>
      <c r="L28" s="41">
        <v>650</v>
      </c>
      <c r="M28" s="184">
        <v>0</v>
      </c>
      <c r="N28" s="41">
        <v>0</v>
      </c>
      <c r="O28" s="41">
        <v>0</v>
      </c>
      <c r="P28" s="41">
        <v>0</v>
      </c>
      <c r="Q28" s="41">
        <v>0</v>
      </c>
      <c r="R28" s="41"/>
      <c r="S28" s="33">
        <f t="shared" si="2"/>
        <v>0</v>
      </c>
    </row>
    <row r="29" spans="1:19" s="4" customFormat="1" x14ac:dyDescent="0.25">
      <c r="A29" s="54" t="s">
        <v>45</v>
      </c>
      <c r="B29" s="55" t="s">
        <v>17</v>
      </c>
      <c r="C29" s="56" t="s">
        <v>46</v>
      </c>
      <c r="D29" s="56" t="s">
        <v>21</v>
      </c>
      <c r="E29" s="57">
        <v>5400</v>
      </c>
      <c r="F29" s="58">
        <v>300</v>
      </c>
      <c r="G29" s="58">
        <v>300</v>
      </c>
      <c r="H29" s="31">
        <v>300</v>
      </c>
      <c r="I29" s="31">
        <v>300</v>
      </c>
      <c r="J29" s="31">
        <v>300</v>
      </c>
      <c r="K29" s="32">
        <v>300</v>
      </c>
      <c r="L29" s="33">
        <v>300</v>
      </c>
      <c r="M29" s="184">
        <v>0</v>
      </c>
      <c r="N29" s="33">
        <v>0</v>
      </c>
      <c r="O29" s="33">
        <v>0</v>
      </c>
      <c r="P29" s="33">
        <v>0</v>
      </c>
      <c r="Q29" s="33">
        <v>0</v>
      </c>
      <c r="R29" s="33"/>
      <c r="S29" s="33">
        <f t="shared" si="2"/>
        <v>0</v>
      </c>
    </row>
    <row r="30" spans="1:19" ht="15.75" thickBot="1" x14ac:dyDescent="0.3">
      <c r="A30" s="59" t="s">
        <v>17</v>
      </c>
      <c r="B30" s="59" t="s">
        <v>17</v>
      </c>
      <c r="C30" s="60" t="s">
        <v>17</v>
      </c>
      <c r="D30" s="60" t="s">
        <v>17</v>
      </c>
      <c r="E30" s="60" t="s">
        <v>17</v>
      </c>
      <c r="F30" s="61" t="s">
        <v>17</v>
      </c>
      <c r="K30" s="24"/>
    </row>
    <row r="31" spans="1:19" ht="15.75" thickBot="1" x14ac:dyDescent="0.3">
      <c r="A31" s="62" t="s">
        <v>47</v>
      </c>
      <c r="B31" s="63"/>
      <c r="C31" s="63"/>
      <c r="D31" s="64"/>
      <c r="E31" s="21">
        <f t="shared" ref="E31:L31" si="3">SUM(E33:E40)</f>
        <v>2795.1389799999997</v>
      </c>
      <c r="F31" s="21">
        <f t="shared" si="3"/>
        <v>353</v>
      </c>
      <c r="G31" s="21">
        <f t="shared" si="3"/>
        <v>353</v>
      </c>
      <c r="H31" s="21">
        <f t="shared" si="3"/>
        <v>566</v>
      </c>
      <c r="I31" s="21">
        <f t="shared" si="3"/>
        <v>566</v>
      </c>
      <c r="J31" s="21">
        <f t="shared" si="3"/>
        <v>461</v>
      </c>
      <c r="K31" s="21">
        <f t="shared" si="3"/>
        <v>461</v>
      </c>
      <c r="L31" s="21">
        <f t="shared" si="3"/>
        <v>481</v>
      </c>
      <c r="M31" s="183">
        <f t="shared" ref="M31:S31" si="4">SUM(M33:M40)</f>
        <v>0</v>
      </c>
      <c r="N31" s="21">
        <f t="shared" si="4"/>
        <v>0</v>
      </c>
      <c r="O31" s="21">
        <f t="shared" si="4"/>
        <v>0</v>
      </c>
      <c r="P31" s="21">
        <f t="shared" si="4"/>
        <v>0</v>
      </c>
      <c r="Q31" s="21">
        <f t="shared" si="4"/>
        <v>0</v>
      </c>
      <c r="R31" s="21">
        <f>SUM(R33:R40)</f>
        <v>0</v>
      </c>
      <c r="S31" s="21">
        <f t="shared" si="4"/>
        <v>0</v>
      </c>
    </row>
    <row r="32" spans="1:19" x14ac:dyDescent="0.25">
      <c r="A32" s="59" t="s">
        <v>17</v>
      </c>
      <c r="B32" s="59" t="s">
        <v>17</v>
      </c>
      <c r="C32" s="60" t="s">
        <v>17</v>
      </c>
      <c r="D32" s="60" t="s">
        <v>17</v>
      </c>
      <c r="E32" s="60" t="s">
        <v>17</v>
      </c>
      <c r="F32" s="61" t="s">
        <v>17</v>
      </c>
      <c r="K32" s="24"/>
    </row>
    <row r="33" spans="1:19" x14ac:dyDescent="0.25">
      <c r="A33" s="25" t="s">
        <v>48</v>
      </c>
      <c r="B33" s="26"/>
      <c r="C33" s="27" t="s">
        <v>49</v>
      </c>
      <c r="D33" s="27" t="s">
        <v>21</v>
      </c>
      <c r="E33" s="28">
        <v>956.13897999999995</v>
      </c>
      <c r="F33" s="29">
        <v>200</v>
      </c>
      <c r="G33" s="29">
        <v>200</v>
      </c>
      <c r="H33" s="39">
        <v>150</v>
      </c>
      <c r="I33" s="39">
        <v>150</v>
      </c>
      <c r="J33" s="39">
        <v>150</v>
      </c>
      <c r="K33" s="32">
        <v>150</v>
      </c>
      <c r="L33" s="32">
        <v>150</v>
      </c>
      <c r="M33" s="185">
        <v>0</v>
      </c>
      <c r="N33" s="32">
        <v>0</v>
      </c>
      <c r="O33" s="32">
        <v>0</v>
      </c>
      <c r="P33" s="32">
        <v>0</v>
      </c>
      <c r="Q33" s="32">
        <v>0</v>
      </c>
      <c r="R33" s="32"/>
      <c r="S33" s="32">
        <f>SUM(M33:R33)</f>
        <v>0</v>
      </c>
    </row>
    <row r="34" spans="1:19" x14ac:dyDescent="0.25">
      <c r="A34" s="25" t="s">
        <v>50</v>
      </c>
      <c r="B34" s="27"/>
      <c r="C34" s="27" t="s">
        <v>49</v>
      </c>
      <c r="D34" s="27" t="s">
        <v>21</v>
      </c>
      <c r="E34" s="28">
        <v>667</v>
      </c>
      <c r="F34" s="29">
        <v>50</v>
      </c>
      <c r="G34" s="29">
        <v>50</v>
      </c>
      <c r="H34" s="39">
        <v>50</v>
      </c>
      <c r="I34" s="39">
        <v>50</v>
      </c>
      <c r="J34" s="39">
        <v>50</v>
      </c>
      <c r="K34" s="32">
        <v>50</v>
      </c>
      <c r="L34" s="32">
        <v>50</v>
      </c>
      <c r="M34" s="185">
        <v>0</v>
      </c>
      <c r="N34" s="32">
        <v>0</v>
      </c>
      <c r="O34" s="32">
        <v>0</v>
      </c>
      <c r="P34" s="32">
        <v>0</v>
      </c>
      <c r="Q34" s="32">
        <v>0</v>
      </c>
      <c r="R34" s="32"/>
      <c r="S34" s="32">
        <f t="shared" ref="S34:S40" si="5">SUM(M34:R34)</f>
        <v>0</v>
      </c>
    </row>
    <row r="35" spans="1:19" x14ac:dyDescent="0.25">
      <c r="A35" s="25" t="s">
        <v>51</v>
      </c>
      <c r="B35" s="27"/>
      <c r="C35" s="27" t="s">
        <v>52</v>
      </c>
      <c r="D35" s="27" t="s">
        <v>21</v>
      </c>
      <c r="E35" s="28">
        <v>29</v>
      </c>
      <c r="F35" s="29">
        <v>3</v>
      </c>
      <c r="G35" s="29">
        <v>3</v>
      </c>
      <c r="H35" s="39">
        <v>5</v>
      </c>
      <c r="I35" s="39">
        <v>5</v>
      </c>
      <c r="J35" s="39"/>
      <c r="K35" s="32"/>
      <c r="L35" s="32">
        <v>20</v>
      </c>
      <c r="M35" s="185">
        <v>0</v>
      </c>
      <c r="N35" s="32">
        <v>0</v>
      </c>
      <c r="O35" s="32">
        <v>0</v>
      </c>
      <c r="P35" s="32">
        <v>0</v>
      </c>
      <c r="Q35" s="32">
        <v>0</v>
      </c>
      <c r="R35" s="32"/>
      <c r="S35" s="32">
        <f t="shared" si="5"/>
        <v>0</v>
      </c>
    </row>
    <row r="36" spans="1:19" x14ac:dyDescent="0.25">
      <c r="A36" s="65" t="s">
        <v>53</v>
      </c>
      <c r="B36" s="44"/>
      <c r="C36" s="44" t="s">
        <v>54</v>
      </c>
      <c r="D36" s="44" t="s">
        <v>21</v>
      </c>
      <c r="E36" s="45">
        <v>109</v>
      </c>
      <c r="F36" s="44">
        <v>0</v>
      </c>
      <c r="G36" s="44">
        <v>0</v>
      </c>
      <c r="H36" s="44">
        <v>109</v>
      </c>
      <c r="I36" s="44">
        <v>109</v>
      </c>
      <c r="J36" s="44">
        <v>109</v>
      </c>
      <c r="K36" s="32">
        <v>109</v>
      </c>
      <c r="L36" s="32">
        <v>109</v>
      </c>
      <c r="M36" s="185">
        <v>0</v>
      </c>
      <c r="N36" s="32">
        <v>0</v>
      </c>
      <c r="O36" s="32">
        <v>0</v>
      </c>
      <c r="P36" s="32">
        <v>0</v>
      </c>
      <c r="Q36" s="32">
        <v>0</v>
      </c>
      <c r="R36" s="32"/>
      <c r="S36" s="32">
        <f t="shared" si="5"/>
        <v>0</v>
      </c>
    </row>
    <row r="37" spans="1:19" x14ac:dyDescent="0.25">
      <c r="A37" s="65" t="s">
        <v>55</v>
      </c>
      <c r="B37" s="44"/>
      <c r="C37" s="44" t="s">
        <v>54</v>
      </c>
      <c r="D37" s="44" t="s">
        <v>21</v>
      </c>
      <c r="E37" s="45">
        <v>66</v>
      </c>
      <c r="F37" s="44">
        <v>0</v>
      </c>
      <c r="G37" s="44">
        <v>0</v>
      </c>
      <c r="H37" s="44">
        <v>66</v>
      </c>
      <c r="I37" s="44">
        <v>66</v>
      </c>
      <c r="J37" s="44">
        <v>66</v>
      </c>
      <c r="K37" s="32">
        <v>66</v>
      </c>
      <c r="L37" s="32">
        <v>66</v>
      </c>
      <c r="M37" s="185">
        <v>0</v>
      </c>
      <c r="N37" s="32">
        <v>0</v>
      </c>
      <c r="O37" s="32">
        <v>0</v>
      </c>
      <c r="P37" s="32">
        <v>0</v>
      </c>
      <c r="Q37" s="32">
        <v>0</v>
      </c>
      <c r="R37" s="32"/>
      <c r="S37" s="32">
        <f t="shared" si="5"/>
        <v>0</v>
      </c>
    </row>
    <row r="38" spans="1:19" x14ac:dyDescent="0.25">
      <c r="A38" s="65" t="s">
        <v>56</v>
      </c>
      <c r="B38" s="44"/>
      <c r="C38" s="44" t="s">
        <v>54</v>
      </c>
      <c r="D38" s="44" t="s">
        <v>21</v>
      </c>
      <c r="E38" s="45">
        <v>29</v>
      </c>
      <c r="F38" s="50">
        <v>0</v>
      </c>
      <c r="G38" s="50">
        <v>0</v>
      </c>
      <c r="H38" s="44">
        <v>29</v>
      </c>
      <c r="I38" s="44">
        <v>29</v>
      </c>
      <c r="J38" s="44">
        <v>29</v>
      </c>
      <c r="K38" s="32">
        <v>29</v>
      </c>
      <c r="L38" s="32">
        <v>29</v>
      </c>
      <c r="M38" s="185">
        <v>0</v>
      </c>
      <c r="N38" s="32">
        <v>0</v>
      </c>
      <c r="O38" s="32">
        <v>0</v>
      </c>
      <c r="P38" s="32">
        <v>0</v>
      </c>
      <c r="Q38" s="32">
        <v>0</v>
      </c>
      <c r="R38" s="32"/>
      <c r="S38" s="32">
        <f t="shared" si="5"/>
        <v>0</v>
      </c>
    </row>
    <row r="39" spans="1:19" x14ac:dyDescent="0.25">
      <c r="A39" s="65" t="s">
        <v>57</v>
      </c>
      <c r="B39" s="44"/>
      <c r="C39" s="44" t="s">
        <v>54</v>
      </c>
      <c r="D39" s="44" t="s">
        <v>21</v>
      </c>
      <c r="E39" s="45">
        <v>341</v>
      </c>
      <c r="F39" s="44">
        <v>0</v>
      </c>
      <c r="G39" s="44">
        <v>0</v>
      </c>
      <c r="H39" s="44">
        <v>57</v>
      </c>
      <c r="I39" s="44">
        <v>57</v>
      </c>
      <c r="J39" s="44">
        <v>57</v>
      </c>
      <c r="K39" s="32">
        <v>57</v>
      </c>
      <c r="L39" s="32">
        <v>57</v>
      </c>
      <c r="M39" s="185">
        <v>0</v>
      </c>
      <c r="N39" s="32">
        <v>0</v>
      </c>
      <c r="O39" s="32">
        <v>0</v>
      </c>
      <c r="P39" s="32">
        <v>0</v>
      </c>
      <c r="Q39" s="32">
        <v>0</v>
      </c>
      <c r="R39" s="32"/>
      <c r="S39" s="32">
        <f t="shared" si="5"/>
        <v>0</v>
      </c>
    </row>
    <row r="40" spans="1:19" x14ac:dyDescent="0.25">
      <c r="A40" s="25" t="s">
        <v>58</v>
      </c>
      <c r="B40" s="27"/>
      <c r="C40" s="27" t="s">
        <v>59</v>
      </c>
      <c r="D40" s="27" t="s">
        <v>21</v>
      </c>
      <c r="E40" s="28">
        <v>598</v>
      </c>
      <c r="F40" s="29">
        <v>100</v>
      </c>
      <c r="G40" s="29">
        <v>100</v>
      </c>
      <c r="H40" s="39">
        <v>100</v>
      </c>
      <c r="I40" s="39">
        <v>100</v>
      </c>
      <c r="J40" s="39">
        <v>0</v>
      </c>
      <c r="K40" s="32">
        <v>0</v>
      </c>
      <c r="L40" s="32">
        <v>0</v>
      </c>
      <c r="M40" s="185">
        <v>0</v>
      </c>
      <c r="N40" s="32">
        <v>0</v>
      </c>
      <c r="O40" s="32">
        <v>0</v>
      </c>
      <c r="P40" s="32">
        <v>0</v>
      </c>
      <c r="Q40" s="32">
        <v>0</v>
      </c>
      <c r="R40" s="32"/>
      <c r="S40" s="32">
        <f t="shared" si="5"/>
        <v>0</v>
      </c>
    </row>
    <row r="41" spans="1:19" ht="15.75" thickBot="1" x14ac:dyDescent="0.3">
      <c r="A41" s="59" t="s">
        <v>17</v>
      </c>
      <c r="B41" s="59" t="s">
        <v>17</v>
      </c>
      <c r="C41" s="60" t="s">
        <v>17</v>
      </c>
      <c r="D41" s="60" t="s">
        <v>17</v>
      </c>
      <c r="E41" s="60" t="s">
        <v>17</v>
      </c>
      <c r="F41" s="61" t="s">
        <v>17</v>
      </c>
      <c r="K41" s="24"/>
    </row>
    <row r="42" spans="1:19" ht="15.75" thickBot="1" x14ac:dyDescent="0.3">
      <c r="A42" s="18" t="s">
        <v>60</v>
      </c>
      <c r="B42" s="19"/>
      <c r="C42" s="66"/>
      <c r="D42" s="64"/>
      <c r="E42" s="21">
        <f t="shared" ref="E42:S42" si="6">SUM(E44:E66)</f>
        <v>121922.489</v>
      </c>
      <c r="F42" s="21">
        <f t="shared" si="6"/>
        <v>14548</v>
      </c>
      <c r="G42" s="21">
        <f t="shared" si="6"/>
        <v>10447</v>
      </c>
      <c r="H42" s="21">
        <f t="shared" si="6"/>
        <v>9722</v>
      </c>
      <c r="I42" s="21">
        <f t="shared" si="6"/>
        <v>8915</v>
      </c>
      <c r="J42" s="21">
        <f t="shared" si="6"/>
        <v>8878</v>
      </c>
      <c r="K42" s="21">
        <f t="shared" si="6"/>
        <v>5378</v>
      </c>
      <c r="L42" s="21">
        <f t="shared" si="6"/>
        <v>7611</v>
      </c>
      <c r="M42" s="183">
        <f t="shared" si="6"/>
        <v>11</v>
      </c>
      <c r="N42" s="21">
        <f t="shared" si="6"/>
        <v>179</v>
      </c>
      <c r="O42" s="21">
        <f t="shared" si="6"/>
        <v>487</v>
      </c>
      <c r="P42" s="21">
        <f t="shared" si="6"/>
        <v>0</v>
      </c>
      <c r="Q42" s="21">
        <f t="shared" si="6"/>
        <v>39</v>
      </c>
      <c r="R42" s="21">
        <f>SUM(R44:R66)</f>
        <v>99</v>
      </c>
      <c r="S42" s="21">
        <f t="shared" si="6"/>
        <v>815</v>
      </c>
    </row>
    <row r="43" spans="1:19" x14ac:dyDescent="0.25">
      <c r="A43" s="59" t="s">
        <v>17</v>
      </c>
      <c r="B43" s="59" t="s">
        <v>17</v>
      </c>
      <c r="C43" s="60" t="s">
        <v>17</v>
      </c>
      <c r="D43" s="60" t="s">
        <v>17</v>
      </c>
      <c r="E43" s="60" t="s">
        <v>17</v>
      </c>
      <c r="F43" s="61" t="s">
        <v>17</v>
      </c>
      <c r="K43" s="24"/>
    </row>
    <row r="44" spans="1:19" x14ac:dyDescent="0.25">
      <c r="A44" s="25" t="s">
        <v>61</v>
      </c>
      <c r="B44" s="33"/>
      <c r="C44" s="27" t="s">
        <v>4</v>
      </c>
      <c r="D44" s="27" t="s">
        <v>27</v>
      </c>
      <c r="E44" s="28">
        <v>5268</v>
      </c>
      <c r="F44" s="34">
        <v>1100</v>
      </c>
      <c r="G44" s="30">
        <v>1100</v>
      </c>
      <c r="H44" s="39">
        <v>1300</v>
      </c>
      <c r="I44" s="39">
        <v>800</v>
      </c>
      <c r="J44" s="39">
        <v>800</v>
      </c>
      <c r="K44" s="40">
        <v>1000</v>
      </c>
      <c r="L44" s="41">
        <v>600</v>
      </c>
      <c r="M44" s="184">
        <v>0</v>
      </c>
      <c r="N44" s="41">
        <v>0</v>
      </c>
      <c r="O44" s="41">
        <v>0</v>
      </c>
      <c r="P44" s="41">
        <v>0</v>
      </c>
      <c r="Q44" s="41">
        <v>0</v>
      </c>
      <c r="R44" s="41"/>
      <c r="S44" s="41">
        <f>SUM(M44:R44)</f>
        <v>0</v>
      </c>
    </row>
    <row r="45" spans="1:19" x14ac:dyDescent="0.25">
      <c r="A45" s="25" t="s">
        <v>62</v>
      </c>
      <c r="B45" s="49"/>
      <c r="C45" s="27" t="s">
        <v>0</v>
      </c>
      <c r="D45" s="27" t="s">
        <v>27</v>
      </c>
      <c r="E45" s="28">
        <v>4167</v>
      </c>
      <c r="F45" s="34">
        <v>868</v>
      </c>
      <c r="G45" s="30">
        <v>568</v>
      </c>
      <c r="H45" s="39">
        <v>750</v>
      </c>
      <c r="I45" s="39">
        <v>750</v>
      </c>
      <c r="J45" s="39">
        <v>900</v>
      </c>
      <c r="K45" s="40">
        <v>500</v>
      </c>
      <c r="L45" s="41">
        <v>643</v>
      </c>
      <c r="M45" s="184">
        <v>0</v>
      </c>
      <c r="N45" s="41">
        <v>0</v>
      </c>
      <c r="O45" s="41">
        <v>12</v>
      </c>
      <c r="P45" s="41">
        <v>0</v>
      </c>
      <c r="Q45" s="41">
        <v>0</v>
      </c>
      <c r="R45" s="41">
        <v>90</v>
      </c>
      <c r="S45" s="41">
        <f t="shared" ref="S45:S66" si="7">SUM(M45:R45)</f>
        <v>102</v>
      </c>
    </row>
    <row r="46" spans="1:19" x14ac:dyDescent="0.25">
      <c r="A46" s="25" t="s">
        <v>61</v>
      </c>
      <c r="B46" s="49"/>
      <c r="C46" s="27" t="s">
        <v>63</v>
      </c>
      <c r="D46" s="27" t="s">
        <v>27</v>
      </c>
      <c r="E46" s="28">
        <v>4776</v>
      </c>
      <c r="F46" s="34">
        <v>950</v>
      </c>
      <c r="G46" s="30">
        <v>950</v>
      </c>
      <c r="H46" s="39">
        <v>700</v>
      </c>
      <c r="I46" s="39">
        <v>700</v>
      </c>
      <c r="J46" s="39">
        <v>800</v>
      </c>
      <c r="K46" s="40">
        <v>300</v>
      </c>
      <c r="L46" s="41">
        <v>500</v>
      </c>
      <c r="M46" s="184">
        <v>0</v>
      </c>
      <c r="N46" s="41">
        <v>0</v>
      </c>
      <c r="O46" s="41">
        <v>0</v>
      </c>
      <c r="P46" s="41">
        <v>0</v>
      </c>
      <c r="Q46" s="41">
        <v>0</v>
      </c>
      <c r="R46" s="41"/>
      <c r="S46" s="41">
        <f t="shared" si="7"/>
        <v>0</v>
      </c>
    </row>
    <row r="47" spans="1:19" x14ac:dyDescent="0.25">
      <c r="A47" s="67" t="s">
        <v>64</v>
      </c>
      <c r="B47" s="68"/>
      <c r="C47" s="69" t="s">
        <v>1</v>
      </c>
      <c r="D47" s="69" t="s">
        <v>27</v>
      </c>
      <c r="E47" s="70">
        <v>2602</v>
      </c>
      <c r="F47" s="71">
        <v>38</v>
      </c>
      <c r="G47" s="72">
        <v>141</v>
      </c>
      <c r="H47" s="73">
        <v>10</v>
      </c>
      <c r="I47" s="73">
        <v>140</v>
      </c>
      <c r="J47" s="73"/>
      <c r="K47" s="40"/>
      <c r="L47" s="41">
        <v>0</v>
      </c>
      <c r="M47" s="184">
        <v>0</v>
      </c>
      <c r="N47" s="41">
        <v>0</v>
      </c>
      <c r="O47" s="41">
        <v>0</v>
      </c>
      <c r="P47" s="41">
        <v>0</v>
      </c>
      <c r="Q47" s="41">
        <v>0</v>
      </c>
      <c r="R47" s="41"/>
      <c r="S47" s="41">
        <f t="shared" si="7"/>
        <v>0</v>
      </c>
    </row>
    <row r="48" spans="1:19" x14ac:dyDescent="0.25">
      <c r="A48" s="25" t="s">
        <v>65</v>
      </c>
      <c r="B48" s="27" t="s">
        <v>66</v>
      </c>
      <c r="C48" s="27" t="s">
        <v>4</v>
      </c>
      <c r="D48" s="27" t="s">
        <v>27</v>
      </c>
      <c r="E48" s="28">
        <v>17322</v>
      </c>
      <c r="F48" s="34">
        <v>0</v>
      </c>
      <c r="G48" s="30">
        <v>0</v>
      </c>
      <c r="H48" s="39">
        <v>173</v>
      </c>
      <c r="I48" s="39">
        <v>173</v>
      </c>
      <c r="J48" s="39">
        <v>878</v>
      </c>
      <c r="K48" s="40">
        <v>378</v>
      </c>
      <c r="L48" s="41">
        <v>400</v>
      </c>
      <c r="M48" s="184">
        <v>0</v>
      </c>
      <c r="N48" s="41">
        <v>0</v>
      </c>
      <c r="O48" s="41">
        <v>0</v>
      </c>
      <c r="P48" s="41">
        <v>0</v>
      </c>
      <c r="Q48" s="41">
        <v>0</v>
      </c>
      <c r="R48" s="41"/>
      <c r="S48" s="41">
        <f t="shared" si="7"/>
        <v>0</v>
      </c>
    </row>
    <row r="49" spans="1:19" x14ac:dyDescent="0.25">
      <c r="A49" s="25" t="s">
        <v>65</v>
      </c>
      <c r="B49" s="27" t="s">
        <v>66</v>
      </c>
      <c r="C49" s="27" t="s">
        <v>63</v>
      </c>
      <c r="D49" s="27" t="s">
        <v>27</v>
      </c>
      <c r="E49" s="28">
        <v>3389</v>
      </c>
      <c r="F49" s="34"/>
      <c r="G49" s="30"/>
      <c r="H49" s="39"/>
      <c r="I49" s="39"/>
      <c r="J49" s="39"/>
      <c r="K49" s="40"/>
      <c r="L49" s="41">
        <v>500</v>
      </c>
      <c r="M49" s="184">
        <v>0</v>
      </c>
      <c r="N49" s="41">
        <v>0</v>
      </c>
      <c r="O49" s="41">
        <v>0</v>
      </c>
      <c r="P49" s="41">
        <v>0</v>
      </c>
      <c r="Q49" s="41">
        <v>0</v>
      </c>
      <c r="R49" s="41"/>
      <c r="S49" s="41">
        <f t="shared" si="7"/>
        <v>0</v>
      </c>
    </row>
    <row r="50" spans="1:19" x14ac:dyDescent="0.25">
      <c r="A50" s="25" t="s">
        <v>67</v>
      </c>
      <c r="B50" s="27" t="s">
        <v>66</v>
      </c>
      <c r="C50" s="27" t="s">
        <v>4</v>
      </c>
      <c r="D50" s="27" t="s">
        <v>27</v>
      </c>
      <c r="E50" s="28">
        <v>5845</v>
      </c>
      <c r="F50" s="34">
        <v>0</v>
      </c>
      <c r="G50" s="30">
        <v>96</v>
      </c>
      <c r="H50" s="39">
        <v>0</v>
      </c>
      <c r="I50" s="39">
        <v>63</v>
      </c>
      <c r="J50" s="39">
        <v>0</v>
      </c>
      <c r="K50" s="40">
        <v>0</v>
      </c>
      <c r="L50" s="41">
        <v>0</v>
      </c>
      <c r="M50" s="184">
        <v>0</v>
      </c>
      <c r="N50" s="41">
        <v>0</v>
      </c>
      <c r="O50" s="41">
        <v>0</v>
      </c>
      <c r="P50" s="41">
        <v>0</v>
      </c>
      <c r="Q50" s="41"/>
      <c r="R50" s="41"/>
      <c r="S50" s="41">
        <f t="shared" si="7"/>
        <v>0</v>
      </c>
    </row>
    <row r="51" spans="1:19" x14ac:dyDescent="0.25">
      <c r="A51" s="25" t="s">
        <v>68</v>
      </c>
      <c r="B51" s="27" t="s">
        <v>66</v>
      </c>
      <c r="C51" s="27" t="s">
        <v>4</v>
      </c>
      <c r="D51" s="27" t="s">
        <v>27</v>
      </c>
      <c r="E51" s="28">
        <v>11690</v>
      </c>
      <c r="F51" s="34">
        <v>3500</v>
      </c>
      <c r="G51" s="30">
        <v>2500</v>
      </c>
      <c r="H51" s="39">
        <v>1500</v>
      </c>
      <c r="I51" s="39">
        <v>1000</v>
      </c>
      <c r="J51" s="39">
        <v>1000</v>
      </c>
      <c r="K51" s="40">
        <v>500</v>
      </c>
      <c r="L51" s="41">
        <v>600</v>
      </c>
      <c r="M51" s="184">
        <v>1</v>
      </c>
      <c r="N51" s="41">
        <v>78</v>
      </c>
      <c r="O51" s="41">
        <v>474</v>
      </c>
      <c r="P51" s="41">
        <v>0</v>
      </c>
      <c r="Q51" s="41">
        <v>22</v>
      </c>
      <c r="R51" s="41"/>
      <c r="S51" s="41">
        <f t="shared" si="7"/>
        <v>575</v>
      </c>
    </row>
    <row r="52" spans="1:19" x14ac:dyDescent="0.25">
      <c r="A52" s="25" t="s">
        <v>69</v>
      </c>
      <c r="B52" s="27" t="s">
        <v>66</v>
      </c>
      <c r="C52" s="27" t="s">
        <v>70</v>
      </c>
      <c r="D52" s="27" t="s">
        <v>27</v>
      </c>
      <c r="E52" s="28">
        <v>7570</v>
      </c>
      <c r="F52" s="34">
        <v>3000</v>
      </c>
      <c r="G52" s="30">
        <v>0</v>
      </c>
      <c r="H52" s="39">
        <v>889</v>
      </c>
      <c r="I52" s="39">
        <v>889</v>
      </c>
      <c r="J52" s="39">
        <v>0</v>
      </c>
      <c r="K52" s="40">
        <v>0</v>
      </c>
      <c r="L52" s="41">
        <v>1618</v>
      </c>
      <c r="M52" s="184">
        <v>0</v>
      </c>
      <c r="N52" s="41">
        <v>0</v>
      </c>
      <c r="O52" s="41">
        <v>0</v>
      </c>
      <c r="P52" s="41">
        <v>0</v>
      </c>
      <c r="Q52" s="41">
        <v>0</v>
      </c>
      <c r="R52" s="41"/>
      <c r="S52" s="41">
        <f t="shared" si="7"/>
        <v>0</v>
      </c>
    </row>
    <row r="53" spans="1:19" x14ac:dyDescent="0.25">
      <c r="A53" s="25" t="s">
        <v>71</v>
      </c>
      <c r="B53" s="27"/>
      <c r="C53" s="27" t="s">
        <v>46</v>
      </c>
      <c r="D53" s="27" t="s">
        <v>21</v>
      </c>
      <c r="E53" s="28">
        <v>4900</v>
      </c>
      <c r="F53" s="29">
        <v>1000</v>
      </c>
      <c r="G53" s="29">
        <v>1000</v>
      </c>
      <c r="H53" s="39">
        <v>500</v>
      </c>
      <c r="I53" s="39">
        <v>500</v>
      </c>
      <c r="J53" s="39">
        <v>500</v>
      </c>
      <c r="K53" s="32">
        <v>200</v>
      </c>
      <c r="L53" s="32">
        <v>200</v>
      </c>
      <c r="M53" s="185">
        <v>0</v>
      </c>
      <c r="N53" s="32">
        <v>0</v>
      </c>
      <c r="O53" s="32">
        <v>0</v>
      </c>
      <c r="P53" s="32">
        <v>0</v>
      </c>
      <c r="Q53" s="32">
        <v>0</v>
      </c>
      <c r="R53" s="32"/>
      <c r="S53" s="41">
        <f t="shared" si="7"/>
        <v>0</v>
      </c>
    </row>
    <row r="54" spans="1:19" x14ac:dyDescent="0.25">
      <c r="A54" s="25" t="s">
        <v>72</v>
      </c>
      <c r="B54" s="26"/>
      <c r="C54" s="27" t="s">
        <v>73</v>
      </c>
      <c r="D54" s="27" t="s">
        <v>21</v>
      </c>
      <c r="E54" s="27">
        <v>1058</v>
      </c>
      <c r="F54" s="29">
        <v>142</v>
      </c>
      <c r="G54" s="29">
        <v>142</v>
      </c>
      <c r="H54" s="74">
        <v>100</v>
      </c>
      <c r="I54" s="74">
        <v>100</v>
      </c>
      <c r="J54" s="74">
        <v>50</v>
      </c>
      <c r="K54" s="32">
        <v>50</v>
      </c>
      <c r="L54" s="32">
        <v>50</v>
      </c>
      <c r="M54" s="185">
        <v>0</v>
      </c>
      <c r="N54" s="32">
        <v>0</v>
      </c>
      <c r="O54" s="32">
        <v>0</v>
      </c>
      <c r="P54" s="32">
        <v>0</v>
      </c>
      <c r="Q54" s="32">
        <v>0</v>
      </c>
      <c r="R54" s="32"/>
      <c r="S54" s="41">
        <f t="shared" si="7"/>
        <v>0</v>
      </c>
    </row>
    <row r="55" spans="1:19" x14ac:dyDescent="0.25">
      <c r="A55" s="25" t="s">
        <v>74</v>
      </c>
      <c r="B55" s="26"/>
      <c r="C55" s="27" t="s">
        <v>73</v>
      </c>
      <c r="D55" s="27" t="s">
        <v>21</v>
      </c>
      <c r="E55" s="27">
        <f>20.2*200</f>
        <v>4040</v>
      </c>
      <c r="F55" s="29"/>
      <c r="G55" s="29"/>
      <c r="H55" s="74"/>
      <c r="I55" s="74"/>
      <c r="J55" s="74">
        <v>350</v>
      </c>
      <c r="K55" s="32">
        <v>350</v>
      </c>
      <c r="L55" s="32">
        <v>350</v>
      </c>
      <c r="M55" s="185">
        <v>0</v>
      </c>
      <c r="N55" s="32">
        <v>0</v>
      </c>
      <c r="O55" s="32">
        <v>0</v>
      </c>
      <c r="P55" s="32">
        <v>0</v>
      </c>
      <c r="Q55" s="32">
        <v>0</v>
      </c>
      <c r="R55" s="32"/>
      <c r="S55" s="41">
        <f t="shared" si="7"/>
        <v>0</v>
      </c>
    </row>
    <row r="56" spans="1:19" x14ac:dyDescent="0.25">
      <c r="A56" s="25" t="s">
        <v>75</v>
      </c>
      <c r="B56" s="25"/>
      <c r="C56" s="27" t="s">
        <v>73</v>
      </c>
      <c r="D56" s="27" t="s">
        <v>21</v>
      </c>
      <c r="E56" s="27">
        <f>12*200</f>
        <v>2400</v>
      </c>
      <c r="F56" s="29"/>
      <c r="G56" s="29"/>
      <c r="H56" s="74"/>
      <c r="I56" s="74"/>
      <c r="J56" s="74">
        <v>200</v>
      </c>
      <c r="K56" s="32">
        <v>200</v>
      </c>
      <c r="L56" s="32">
        <v>200</v>
      </c>
      <c r="M56" s="185">
        <v>0</v>
      </c>
      <c r="N56" s="32">
        <v>0</v>
      </c>
      <c r="O56" s="32">
        <v>0</v>
      </c>
      <c r="P56" s="32">
        <v>0</v>
      </c>
      <c r="Q56" s="32">
        <v>0</v>
      </c>
      <c r="R56" s="32"/>
      <c r="S56" s="41">
        <f t="shared" si="7"/>
        <v>0</v>
      </c>
    </row>
    <row r="57" spans="1:19" x14ac:dyDescent="0.25">
      <c r="A57" s="25" t="s">
        <v>76</v>
      </c>
      <c r="B57" s="26"/>
      <c r="C57" s="27" t="s">
        <v>77</v>
      </c>
      <c r="D57" s="27" t="s">
        <v>21</v>
      </c>
      <c r="E57" s="27">
        <v>1073</v>
      </c>
      <c r="F57" s="29">
        <v>250</v>
      </c>
      <c r="G57" s="29">
        <v>250</v>
      </c>
      <c r="H57" s="39">
        <v>150</v>
      </c>
      <c r="I57" s="39">
        <v>150</v>
      </c>
      <c r="J57" s="39">
        <v>150</v>
      </c>
      <c r="K57" s="32">
        <v>50</v>
      </c>
      <c r="L57" s="32">
        <v>50</v>
      </c>
      <c r="M57" s="185">
        <v>0</v>
      </c>
      <c r="N57" s="32">
        <v>0</v>
      </c>
      <c r="O57" s="32">
        <v>0</v>
      </c>
      <c r="P57" s="32">
        <v>0</v>
      </c>
      <c r="Q57" s="32">
        <v>0</v>
      </c>
      <c r="R57" s="32"/>
      <c r="S57" s="41">
        <f t="shared" si="7"/>
        <v>0</v>
      </c>
    </row>
    <row r="58" spans="1:19" x14ac:dyDescent="0.25">
      <c r="A58" s="25" t="s">
        <v>78</v>
      </c>
      <c r="B58" s="26"/>
      <c r="C58" s="27" t="s">
        <v>73</v>
      </c>
      <c r="D58" s="27" t="s">
        <v>21</v>
      </c>
      <c r="E58" s="27">
        <v>550</v>
      </c>
      <c r="F58" s="29">
        <v>200</v>
      </c>
      <c r="G58" s="29">
        <v>200</v>
      </c>
      <c r="H58" s="74">
        <v>200</v>
      </c>
      <c r="I58" s="74">
        <v>200</v>
      </c>
      <c r="J58" s="74"/>
      <c r="K58" s="32"/>
      <c r="L58" s="41"/>
      <c r="M58" s="184">
        <v>0</v>
      </c>
      <c r="N58" s="41">
        <v>0</v>
      </c>
      <c r="O58" s="41">
        <v>0</v>
      </c>
      <c r="P58" s="41">
        <v>0</v>
      </c>
      <c r="Q58" s="41">
        <v>0</v>
      </c>
      <c r="R58" s="41"/>
      <c r="S58" s="41">
        <f t="shared" si="7"/>
        <v>0</v>
      </c>
    </row>
    <row r="59" spans="1:19" x14ac:dyDescent="0.25">
      <c r="A59" s="25" t="s">
        <v>79</v>
      </c>
      <c r="B59" s="26"/>
      <c r="C59" s="27" t="s">
        <v>1</v>
      </c>
      <c r="D59" s="27" t="s">
        <v>21</v>
      </c>
      <c r="E59" s="27">
        <v>956</v>
      </c>
      <c r="F59" s="29">
        <v>250</v>
      </c>
      <c r="G59" s="29">
        <v>250</v>
      </c>
      <c r="H59" s="39">
        <v>200</v>
      </c>
      <c r="I59" s="39">
        <v>200</v>
      </c>
      <c r="J59" s="39"/>
      <c r="K59" s="32"/>
      <c r="L59" s="41">
        <v>0</v>
      </c>
      <c r="M59" s="184">
        <v>0</v>
      </c>
      <c r="N59" s="41">
        <v>0</v>
      </c>
      <c r="O59" s="41">
        <v>0</v>
      </c>
      <c r="P59" s="41">
        <v>0</v>
      </c>
      <c r="Q59" s="41">
        <v>0</v>
      </c>
      <c r="R59" s="41"/>
      <c r="S59" s="41">
        <f t="shared" si="7"/>
        <v>0</v>
      </c>
    </row>
    <row r="60" spans="1:19" x14ac:dyDescent="0.25">
      <c r="A60" s="25" t="s">
        <v>80</v>
      </c>
      <c r="B60" s="26"/>
      <c r="C60" s="27" t="s">
        <v>1</v>
      </c>
      <c r="D60" s="27" t="s">
        <v>21</v>
      </c>
      <c r="E60" s="28">
        <v>1599.489</v>
      </c>
      <c r="F60" s="29">
        <v>100</v>
      </c>
      <c r="G60" s="29">
        <v>100</v>
      </c>
      <c r="H60" s="39">
        <v>150</v>
      </c>
      <c r="I60" s="39">
        <v>150</v>
      </c>
      <c r="J60" s="39">
        <v>150</v>
      </c>
      <c r="K60" s="32">
        <v>150</v>
      </c>
      <c r="L60" s="41">
        <v>250</v>
      </c>
      <c r="M60" s="184">
        <v>0</v>
      </c>
      <c r="N60" s="41">
        <v>0</v>
      </c>
      <c r="O60" s="41">
        <v>0</v>
      </c>
      <c r="P60" s="41">
        <v>0</v>
      </c>
      <c r="Q60" s="41">
        <v>0</v>
      </c>
      <c r="R60" s="41"/>
      <c r="S60" s="41">
        <f t="shared" si="7"/>
        <v>0</v>
      </c>
    </row>
    <row r="61" spans="1:19" x14ac:dyDescent="0.25">
      <c r="A61" s="25" t="s">
        <v>81</v>
      </c>
      <c r="B61" s="26"/>
      <c r="C61" s="27" t="s">
        <v>1</v>
      </c>
      <c r="D61" s="27" t="s">
        <v>21</v>
      </c>
      <c r="E61" s="27">
        <v>319</v>
      </c>
      <c r="F61" s="29">
        <v>50</v>
      </c>
      <c r="G61" s="29">
        <v>50</v>
      </c>
      <c r="H61" s="39">
        <v>50</v>
      </c>
      <c r="I61" s="39">
        <v>50</v>
      </c>
      <c r="J61" s="39">
        <v>50</v>
      </c>
      <c r="K61" s="32">
        <v>50</v>
      </c>
      <c r="L61" s="41">
        <v>50</v>
      </c>
      <c r="M61" s="184">
        <v>8</v>
      </c>
      <c r="N61" s="41">
        <v>0</v>
      </c>
      <c r="O61" s="41">
        <v>0</v>
      </c>
      <c r="P61" s="41">
        <v>0</v>
      </c>
      <c r="Q61" s="41">
        <v>0</v>
      </c>
      <c r="R61" s="41"/>
      <c r="S61" s="41">
        <f t="shared" si="7"/>
        <v>8</v>
      </c>
    </row>
    <row r="62" spans="1:19" x14ac:dyDescent="0.25">
      <c r="A62" s="25" t="s">
        <v>82</v>
      </c>
      <c r="B62" s="26"/>
      <c r="C62" s="27" t="s">
        <v>1</v>
      </c>
      <c r="D62" s="27" t="s">
        <v>21</v>
      </c>
      <c r="E62" s="27">
        <v>963</v>
      </c>
      <c r="F62" s="29">
        <v>100</v>
      </c>
      <c r="G62" s="29">
        <v>100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184">
        <v>2</v>
      </c>
      <c r="N62" s="41">
        <v>2</v>
      </c>
      <c r="O62" s="41">
        <v>1</v>
      </c>
      <c r="P62" s="41">
        <v>0</v>
      </c>
      <c r="Q62" s="41">
        <v>0</v>
      </c>
      <c r="R62" s="41"/>
      <c r="S62" s="41">
        <f t="shared" si="7"/>
        <v>5</v>
      </c>
    </row>
    <row r="63" spans="1:19" x14ac:dyDescent="0.25">
      <c r="A63" s="25" t="s">
        <v>83</v>
      </c>
      <c r="B63" s="26"/>
      <c r="C63" s="27" t="s">
        <v>1</v>
      </c>
      <c r="D63" s="27" t="s">
        <v>21</v>
      </c>
      <c r="E63" s="28">
        <v>13000</v>
      </c>
      <c r="F63" s="29"/>
      <c r="G63" s="29"/>
      <c r="H63" s="39"/>
      <c r="I63" s="39"/>
      <c r="J63" s="39"/>
      <c r="K63" s="32">
        <v>100</v>
      </c>
      <c r="L63" s="41">
        <v>100</v>
      </c>
      <c r="M63" s="184">
        <v>0</v>
      </c>
      <c r="N63" s="41">
        <v>0</v>
      </c>
      <c r="O63" s="41">
        <v>0</v>
      </c>
      <c r="P63" s="41">
        <v>0</v>
      </c>
      <c r="Q63" s="41">
        <v>17</v>
      </c>
      <c r="R63" s="41"/>
      <c r="S63" s="41">
        <f t="shared" si="7"/>
        <v>17</v>
      </c>
    </row>
    <row r="64" spans="1:19" x14ac:dyDescent="0.25">
      <c r="A64" s="42" t="s">
        <v>84</v>
      </c>
      <c r="B64" s="43"/>
      <c r="C64" s="44" t="s">
        <v>0</v>
      </c>
      <c r="D64" s="44" t="s">
        <v>27</v>
      </c>
      <c r="E64" s="45">
        <v>9774</v>
      </c>
      <c r="F64" s="50"/>
      <c r="G64" s="50"/>
      <c r="H64" s="48"/>
      <c r="I64" s="48"/>
      <c r="J64" s="48"/>
      <c r="K64" s="52"/>
      <c r="L64" s="53">
        <v>450</v>
      </c>
      <c r="M64" s="184">
        <v>0</v>
      </c>
      <c r="N64" s="53">
        <v>99</v>
      </c>
      <c r="O64" s="53">
        <v>0</v>
      </c>
      <c r="P64" s="53">
        <v>0</v>
      </c>
      <c r="Q64" s="53">
        <v>0</v>
      </c>
      <c r="R64" s="53">
        <v>9</v>
      </c>
      <c r="S64" s="41">
        <f t="shared" si="7"/>
        <v>108</v>
      </c>
    </row>
    <row r="65" spans="1:747" x14ac:dyDescent="0.25">
      <c r="A65" s="25" t="s">
        <v>85</v>
      </c>
      <c r="B65" s="27" t="s">
        <v>66</v>
      </c>
      <c r="C65" s="27" t="s">
        <v>2</v>
      </c>
      <c r="D65" s="27" t="s">
        <v>27</v>
      </c>
      <c r="E65" s="28">
        <v>13329</v>
      </c>
      <c r="F65" s="34">
        <v>2000</v>
      </c>
      <c r="G65" s="30">
        <v>2000</v>
      </c>
      <c r="H65" s="39">
        <v>2000</v>
      </c>
      <c r="I65" s="39">
        <v>2000</v>
      </c>
      <c r="J65" s="39">
        <v>2000</v>
      </c>
      <c r="K65" s="40">
        <v>1000</v>
      </c>
      <c r="L65" s="41">
        <v>500</v>
      </c>
      <c r="M65" s="184">
        <v>0</v>
      </c>
      <c r="N65" s="41">
        <v>0</v>
      </c>
      <c r="O65" s="41">
        <v>0</v>
      </c>
      <c r="P65" s="41">
        <v>0</v>
      </c>
      <c r="Q65" s="41">
        <v>0</v>
      </c>
      <c r="R65" s="41"/>
      <c r="S65" s="41">
        <f t="shared" si="7"/>
        <v>0</v>
      </c>
    </row>
    <row r="66" spans="1:747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5332</v>
      </c>
      <c r="F66" s="34">
        <v>1000</v>
      </c>
      <c r="G66" s="30">
        <v>1000</v>
      </c>
      <c r="H66" s="39">
        <v>1000</v>
      </c>
      <c r="I66" s="39">
        <v>1000</v>
      </c>
      <c r="J66" s="39">
        <v>1000</v>
      </c>
      <c r="K66" s="40">
        <v>500</v>
      </c>
      <c r="L66" s="41">
        <v>500</v>
      </c>
      <c r="M66" s="184">
        <v>0</v>
      </c>
      <c r="N66" s="41">
        <v>0</v>
      </c>
      <c r="O66" s="41">
        <v>0</v>
      </c>
      <c r="P66" s="41">
        <v>0</v>
      </c>
      <c r="Q66" s="41">
        <v>0</v>
      </c>
      <c r="R66" s="41"/>
      <c r="S66" s="41">
        <f t="shared" si="7"/>
        <v>0</v>
      </c>
    </row>
    <row r="67" spans="1:747" ht="15.75" thickBot="1" x14ac:dyDescent="0.3">
      <c r="A67" s="75" t="s">
        <v>17</v>
      </c>
      <c r="B67" s="59" t="s">
        <v>17</v>
      </c>
      <c r="C67" s="60" t="s">
        <v>17</v>
      </c>
      <c r="D67" s="60" t="s">
        <v>17</v>
      </c>
      <c r="E67" s="76" t="s">
        <v>17</v>
      </c>
      <c r="F67" s="77" t="s">
        <v>17</v>
      </c>
      <c r="K67" s="24"/>
    </row>
    <row r="68" spans="1:747" ht="15" customHeight="1" thickBot="1" x14ac:dyDescent="0.3">
      <c r="A68" s="78" t="s">
        <v>86</v>
      </c>
      <c r="B68" s="79"/>
      <c r="C68" s="20"/>
      <c r="D68" s="19"/>
      <c r="E68" s="21">
        <f t="shared" ref="E68:S68" si="8">SUM(E70:E89)</f>
        <v>272639.37343000004</v>
      </c>
      <c r="F68" s="21">
        <f t="shared" si="8"/>
        <v>26697.138607500001</v>
      </c>
      <c r="G68" s="21">
        <f t="shared" si="8"/>
        <v>38816</v>
      </c>
      <c r="H68" s="21">
        <f t="shared" si="8"/>
        <v>11404</v>
      </c>
      <c r="I68" s="21">
        <f t="shared" si="8"/>
        <v>12919</v>
      </c>
      <c r="J68" s="21">
        <f t="shared" si="8"/>
        <v>10811</v>
      </c>
      <c r="K68" s="21">
        <f t="shared" si="8"/>
        <v>9811</v>
      </c>
      <c r="L68" s="21">
        <f t="shared" si="8"/>
        <v>6169</v>
      </c>
      <c r="M68" s="183">
        <f t="shared" si="8"/>
        <v>336</v>
      </c>
      <c r="N68" s="21">
        <f t="shared" si="8"/>
        <v>358</v>
      </c>
      <c r="O68" s="21">
        <f t="shared" si="8"/>
        <v>0</v>
      </c>
      <c r="P68" s="21">
        <f t="shared" si="8"/>
        <v>419</v>
      </c>
      <c r="Q68" s="21">
        <f t="shared" si="8"/>
        <v>604</v>
      </c>
      <c r="R68" s="21">
        <f>SUM(R70:R89)</f>
        <v>9</v>
      </c>
      <c r="S68" s="21">
        <f t="shared" si="8"/>
        <v>1726</v>
      </c>
    </row>
    <row r="69" spans="1:747" ht="14.45" customHeight="1" x14ac:dyDescent="0.25">
      <c r="A69" s="75" t="s">
        <v>17</v>
      </c>
      <c r="B69" s="59" t="s">
        <v>17</v>
      </c>
      <c r="C69" s="60" t="s">
        <v>17</v>
      </c>
      <c r="D69" s="60" t="s">
        <v>17</v>
      </c>
      <c r="E69" s="60" t="s">
        <v>17</v>
      </c>
      <c r="F69" s="61" t="s">
        <v>17</v>
      </c>
      <c r="K69" s="24"/>
    </row>
    <row r="70" spans="1:747" ht="14.45" customHeight="1" x14ac:dyDescent="0.25">
      <c r="A70" s="25" t="s">
        <v>87</v>
      </c>
      <c r="B70" s="27"/>
      <c r="C70" s="27" t="s">
        <v>88</v>
      </c>
      <c r="D70" s="27" t="s">
        <v>27</v>
      </c>
      <c r="E70" s="28">
        <v>2689</v>
      </c>
      <c r="F70" s="34">
        <v>62</v>
      </c>
      <c r="G70" s="30">
        <v>664</v>
      </c>
      <c r="H70" s="39">
        <v>664</v>
      </c>
      <c r="I70" s="39">
        <v>656</v>
      </c>
      <c r="J70" s="39"/>
      <c r="K70" s="40"/>
      <c r="L70" s="41"/>
      <c r="M70" s="184">
        <v>0</v>
      </c>
      <c r="N70" s="41">
        <v>0</v>
      </c>
      <c r="O70" s="41">
        <v>0</v>
      </c>
      <c r="P70" s="41">
        <v>0</v>
      </c>
      <c r="Q70" s="41">
        <v>0</v>
      </c>
      <c r="R70" s="41"/>
      <c r="S70" s="41">
        <f>SUM(M70:R70)</f>
        <v>0</v>
      </c>
    </row>
    <row r="71" spans="1:747" ht="14.45" customHeight="1" x14ac:dyDescent="0.25">
      <c r="A71" s="25" t="s">
        <v>89</v>
      </c>
      <c r="B71" s="27"/>
      <c r="C71" s="27" t="s">
        <v>0</v>
      </c>
      <c r="D71" s="27" t="s">
        <v>27</v>
      </c>
      <c r="E71" s="28">
        <v>921</v>
      </c>
      <c r="F71" s="34">
        <v>410</v>
      </c>
      <c r="G71" s="30">
        <v>100</v>
      </c>
      <c r="H71" s="39">
        <v>287</v>
      </c>
      <c r="I71" s="39">
        <v>200</v>
      </c>
      <c r="J71" s="39"/>
      <c r="K71" s="40"/>
      <c r="L71" s="41">
        <v>0</v>
      </c>
      <c r="M71" s="184">
        <v>0</v>
      </c>
      <c r="N71" s="41">
        <v>0</v>
      </c>
      <c r="O71" s="41">
        <v>0</v>
      </c>
      <c r="P71" s="41">
        <v>0</v>
      </c>
      <c r="Q71" s="41">
        <v>0</v>
      </c>
      <c r="R71" s="41"/>
      <c r="S71" s="41">
        <f t="shared" ref="S71:S89" si="9">SUM(M71:R71)</f>
        <v>0</v>
      </c>
    </row>
    <row r="72" spans="1:747" x14ac:dyDescent="0.25">
      <c r="A72" s="80" t="s">
        <v>90</v>
      </c>
      <c r="B72" s="81"/>
      <c r="C72" s="27" t="s">
        <v>63</v>
      </c>
      <c r="D72" s="27" t="s">
        <v>27</v>
      </c>
      <c r="E72" s="28">
        <v>13444</v>
      </c>
      <c r="F72" s="34">
        <v>2375</v>
      </c>
      <c r="G72" s="30">
        <v>2163</v>
      </c>
      <c r="H72" s="39">
        <v>50</v>
      </c>
      <c r="I72" s="39">
        <v>783</v>
      </c>
      <c r="J72" s="39"/>
      <c r="K72" s="40"/>
      <c r="L72" s="41"/>
      <c r="M72" s="184">
        <v>0</v>
      </c>
      <c r="N72" s="41">
        <v>0</v>
      </c>
      <c r="O72" s="41">
        <v>0</v>
      </c>
      <c r="P72" s="41">
        <v>0</v>
      </c>
      <c r="Q72" s="41">
        <v>0</v>
      </c>
      <c r="R72" s="41"/>
      <c r="S72" s="41">
        <f t="shared" si="9"/>
        <v>0</v>
      </c>
    </row>
    <row r="73" spans="1:747" ht="14.45" customHeight="1" x14ac:dyDescent="0.25">
      <c r="A73" s="25" t="s">
        <v>91</v>
      </c>
      <c r="B73" s="28" t="s">
        <v>66</v>
      </c>
      <c r="C73" s="27" t="s">
        <v>3</v>
      </c>
      <c r="D73" s="27" t="s">
        <v>27</v>
      </c>
      <c r="E73" s="28">
        <v>4798.4670000000006</v>
      </c>
      <c r="F73" s="34">
        <v>1000</v>
      </c>
      <c r="G73" s="30">
        <v>300</v>
      </c>
      <c r="H73" s="39">
        <v>500</v>
      </c>
      <c r="I73" s="39">
        <v>500</v>
      </c>
      <c r="J73" s="39">
        <v>800</v>
      </c>
      <c r="K73" s="40">
        <v>500</v>
      </c>
      <c r="L73" s="41">
        <v>700</v>
      </c>
      <c r="M73" s="184">
        <v>0</v>
      </c>
      <c r="N73" s="41">
        <v>0</v>
      </c>
      <c r="O73" s="41">
        <v>0</v>
      </c>
      <c r="P73" s="41">
        <v>0</v>
      </c>
      <c r="Q73" s="41">
        <v>0</v>
      </c>
      <c r="R73" s="41"/>
      <c r="S73" s="41">
        <f t="shared" si="9"/>
        <v>0</v>
      </c>
    </row>
    <row r="74" spans="1:747" ht="14.45" customHeight="1" x14ac:dyDescent="0.25">
      <c r="A74" s="82" t="s">
        <v>92</v>
      </c>
      <c r="B74" s="83"/>
      <c r="C74" s="84" t="s">
        <v>1</v>
      </c>
      <c r="D74" s="84" t="s">
        <v>21</v>
      </c>
      <c r="E74" s="83">
        <v>617</v>
      </c>
      <c r="F74" s="85">
        <v>0</v>
      </c>
      <c r="G74" s="86">
        <v>0</v>
      </c>
      <c r="H74" s="87">
        <v>100</v>
      </c>
      <c r="I74" s="87">
        <v>100</v>
      </c>
      <c r="J74" s="87">
        <v>150</v>
      </c>
      <c r="K74" s="32">
        <v>150</v>
      </c>
      <c r="L74" s="41">
        <v>150</v>
      </c>
      <c r="M74" s="184">
        <v>0</v>
      </c>
      <c r="N74" s="41">
        <v>0</v>
      </c>
      <c r="O74" s="41">
        <v>0</v>
      </c>
      <c r="P74" s="41">
        <v>0</v>
      </c>
      <c r="Q74" s="41">
        <v>0</v>
      </c>
      <c r="R74" s="41"/>
      <c r="S74" s="41">
        <f t="shared" si="9"/>
        <v>0</v>
      </c>
    </row>
    <row r="75" spans="1:747" ht="14.45" customHeight="1" x14ac:dyDescent="0.25">
      <c r="A75" s="88" t="s">
        <v>93</v>
      </c>
      <c r="B75" s="70"/>
      <c r="C75" s="69" t="s">
        <v>0</v>
      </c>
      <c r="D75" s="69" t="s">
        <v>27</v>
      </c>
      <c r="E75" s="70">
        <v>178</v>
      </c>
      <c r="F75" s="71"/>
      <c r="G75" s="72"/>
      <c r="H75" s="73"/>
      <c r="I75" s="73">
        <v>70</v>
      </c>
      <c r="J75" s="73">
        <v>108</v>
      </c>
      <c r="K75" s="40">
        <v>108</v>
      </c>
      <c r="L75" s="41">
        <v>58</v>
      </c>
      <c r="M75" s="184">
        <v>0</v>
      </c>
      <c r="N75" s="41">
        <v>0</v>
      </c>
      <c r="O75" s="41">
        <v>0</v>
      </c>
      <c r="P75" s="41">
        <v>0</v>
      </c>
      <c r="Q75" s="41">
        <v>0</v>
      </c>
      <c r="R75" s="41"/>
      <c r="S75" s="41">
        <f t="shared" si="9"/>
        <v>0</v>
      </c>
    </row>
    <row r="76" spans="1:747" ht="14.45" customHeight="1" x14ac:dyDescent="0.25">
      <c r="A76" s="89" t="s">
        <v>93</v>
      </c>
      <c r="B76" s="45"/>
      <c r="C76" s="44" t="s">
        <v>0</v>
      </c>
      <c r="D76" s="44" t="s">
        <v>27</v>
      </c>
      <c r="E76" s="45">
        <v>12228</v>
      </c>
      <c r="F76" s="46"/>
      <c r="G76" s="47"/>
      <c r="H76" s="48"/>
      <c r="I76" s="48">
        <v>0</v>
      </c>
      <c r="J76" s="90">
        <v>0</v>
      </c>
      <c r="K76" s="91">
        <v>600</v>
      </c>
      <c r="L76" s="53">
        <v>335</v>
      </c>
      <c r="M76" s="184">
        <v>71</v>
      </c>
      <c r="N76" s="53">
        <v>0</v>
      </c>
      <c r="O76" s="53">
        <v>0</v>
      </c>
      <c r="P76" s="53">
        <v>0</v>
      </c>
      <c r="Q76" s="53">
        <v>0</v>
      </c>
      <c r="R76" s="53">
        <v>9</v>
      </c>
      <c r="S76" s="41">
        <f t="shared" si="9"/>
        <v>80</v>
      </c>
    </row>
    <row r="77" spans="1:747" ht="14.45" customHeight="1" x14ac:dyDescent="0.25">
      <c r="A77" s="25" t="s">
        <v>94</v>
      </c>
      <c r="B77" s="26"/>
      <c r="C77" s="27" t="s">
        <v>0</v>
      </c>
      <c r="D77" s="27" t="s">
        <v>27</v>
      </c>
      <c r="E77" s="27">
        <v>7997</v>
      </c>
      <c r="F77" s="29"/>
      <c r="G77" s="29"/>
      <c r="H77" s="29">
        <v>0</v>
      </c>
      <c r="I77" s="29">
        <v>0</v>
      </c>
      <c r="J77" s="29">
        <v>400</v>
      </c>
      <c r="K77" s="40">
        <v>400</v>
      </c>
      <c r="L77" s="26">
        <v>450</v>
      </c>
      <c r="M77" s="186">
        <v>0</v>
      </c>
      <c r="N77" s="26">
        <v>0</v>
      </c>
      <c r="O77" s="26">
        <v>0</v>
      </c>
      <c r="P77" s="26">
        <v>0</v>
      </c>
      <c r="Q77" s="26">
        <v>0</v>
      </c>
      <c r="R77" s="26"/>
      <c r="S77" s="41">
        <f t="shared" si="9"/>
        <v>0</v>
      </c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  <c r="ABQ77" s="92"/>
      <c r="ABR77" s="92"/>
      <c r="ABS77" s="92"/>
    </row>
    <row r="78" spans="1:747" ht="14.45" customHeight="1" x14ac:dyDescent="0.25">
      <c r="A78" s="25" t="s">
        <v>95</v>
      </c>
      <c r="B78" s="27" t="s">
        <v>66</v>
      </c>
      <c r="C78" s="27" t="s">
        <v>3</v>
      </c>
      <c r="D78" s="27" t="s">
        <v>27</v>
      </c>
      <c r="E78" s="28">
        <v>21327</v>
      </c>
      <c r="F78" s="34">
        <v>1000</v>
      </c>
      <c r="G78" s="30">
        <v>300</v>
      </c>
      <c r="H78" s="29">
        <v>700</v>
      </c>
      <c r="I78" s="29">
        <v>700</v>
      </c>
      <c r="J78" s="29">
        <v>2000</v>
      </c>
      <c r="K78" s="40">
        <v>1500</v>
      </c>
      <c r="L78" s="26">
        <v>1500</v>
      </c>
      <c r="M78" s="186">
        <v>265</v>
      </c>
      <c r="N78" s="26">
        <v>358</v>
      </c>
      <c r="O78" s="26">
        <v>0</v>
      </c>
      <c r="P78" s="26">
        <v>419</v>
      </c>
      <c r="Q78" s="26">
        <v>604</v>
      </c>
      <c r="R78" s="26"/>
      <c r="S78" s="41">
        <f t="shared" si="9"/>
        <v>1646</v>
      </c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  <c r="ABQ78" s="92"/>
      <c r="ABR78" s="92"/>
      <c r="ABS78" s="92"/>
    </row>
    <row r="79" spans="1:747" ht="14.45" customHeight="1" x14ac:dyDescent="0.25">
      <c r="A79" s="25" t="s">
        <v>96</v>
      </c>
      <c r="B79" s="27" t="s">
        <v>66</v>
      </c>
      <c r="C79" s="27" t="s">
        <v>3</v>
      </c>
      <c r="D79" s="27" t="s">
        <v>27</v>
      </c>
      <c r="E79" s="28">
        <v>4443</v>
      </c>
      <c r="F79" s="34">
        <v>0</v>
      </c>
      <c r="G79" s="30">
        <v>140</v>
      </c>
      <c r="H79" s="29">
        <v>5</v>
      </c>
      <c r="I79" s="29">
        <v>32</v>
      </c>
      <c r="J79" s="29"/>
      <c r="K79" s="40"/>
      <c r="L79" s="26"/>
      <c r="M79" s="186">
        <v>0</v>
      </c>
      <c r="N79" s="26">
        <v>0</v>
      </c>
      <c r="O79" s="26">
        <v>0</v>
      </c>
      <c r="P79" s="26">
        <v>0</v>
      </c>
      <c r="Q79" s="26">
        <v>0</v>
      </c>
      <c r="R79" s="26"/>
      <c r="S79" s="41">
        <f t="shared" si="9"/>
        <v>0</v>
      </c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</row>
    <row r="80" spans="1:747" ht="14.45" customHeight="1" x14ac:dyDescent="0.25">
      <c r="A80" s="25" t="s">
        <v>97</v>
      </c>
      <c r="B80" s="27" t="s">
        <v>66</v>
      </c>
      <c r="C80" s="27" t="s">
        <v>3</v>
      </c>
      <c r="D80" s="27" t="s">
        <v>27</v>
      </c>
      <c r="E80" s="28">
        <v>1066</v>
      </c>
      <c r="F80" s="34">
        <v>0</v>
      </c>
      <c r="G80" s="30">
        <v>50</v>
      </c>
      <c r="H80" s="29">
        <v>0</v>
      </c>
      <c r="I80" s="29">
        <v>50</v>
      </c>
      <c r="J80" s="29"/>
      <c r="K80" s="40"/>
      <c r="L80" s="26"/>
      <c r="M80" s="186">
        <v>0</v>
      </c>
      <c r="N80" s="26">
        <v>0</v>
      </c>
      <c r="O80" s="26">
        <v>0</v>
      </c>
      <c r="P80" s="26">
        <v>0</v>
      </c>
      <c r="Q80" s="26">
        <v>0</v>
      </c>
      <c r="R80" s="26"/>
      <c r="S80" s="41">
        <f t="shared" si="9"/>
        <v>0</v>
      </c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</row>
    <row r="81" spans="1:747" ht="14.45" customHeight="1" x14ac:dyDescent="0.25">
      <c r="A81" s="25" t="s">
        <v>98</v>
      </c>
      <c r="B81" s="27" t="s">
        <v>66</v>
      </c>
      <c r="C81" s="27" t="s">
        <v>99</v>
      </c>
      <c r="D81" s="27" t="s">
        <v>27</v>
      </c>
      <c r="E81" s="28">
        <v>2310</v>
      </c>
      <c r="F81" s="34">
        <v>1000</v>
      </c>
      <c r="G81" s="30">
        <v>500</v>
      </c>
      <c r="H81" s="29">
        <v>500</v>
      </c>
      <c r="I81" s="29">
        <v>500</v>
      </c>
      <c r="J81" s="29">
        <v>850</v>
      </c>
      <c r="K81" s="40">
        <v>550</v>
      </c>
      <c r="L81" s="26">
        <v>1460</v>
      </c>
      <c r="M81" s="186">
        <v>0</v>
      </c>
      <c r="N81" s="26">
        <v>0</v>
      </c>
      <c r="O81" s="26">
        <v>0</v>
      </c>
      <c r="P81" s="26">
        <v>0</v>
      </c>
      <c r="Q81" s="26">
        <v>0</v>
      </c>
      <c r="R81" s="26"/>
      <c r="S81" s="41">
        <f t="shared" si="9"/>
        <v>0</v>
      </c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</row>
    <row r="82" spans="1:747" ht="14.45" customHeight="1" x14ac:dyDescent="0.25">
      <c r="A82" s="25" t="s">
        <v>100</v>
      </c>
      <c r="B82" s="27" t="s">
        <v>66</v>
      </c>
      <c r="C82" s="27" t="s">
        <v>99</v>
      </c>
      <c r="D82" s="27" t="s">
        <v>27</v>
      </c>
      <c r="E82" s="28">
        <v>1066</v>
      </c>
      <c r="F82" s="34">
        <v>566</v>
      </c>
      <c r="G82" s="30">
        <v>266</v>
      </c>
      <c r="H82" s="29">
        <v>266</v>
      </c>
      <c r="I82" s="29">
        <v>266</v>
      </c>
      <c r="J82" s="29">
        <v>350</v>
      </c>
      <c r="K82" s="40">
        <v>250</v>
      </c>
      <c r="L82" s="26">
        <v>716</v>
      </c>
      <c r="M82" s="186">
        <v>0</v>
      </c>
      <c r="N82" s="26">
        <v>0</v>
      </c>
      <c r="O82" s="26">
        <v>0</v>
      </c>
      <c r="P82" s="26">
        <v>0</v>
      </c>
      <c r="Q82" s="26">
        <v>0</v>
      </c>
      <c r="R82" s="26"/>
      <c r="S82" s="41">
        <f t="shared" si="9"/>
        <v>0</v>
      </c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</row>
    <row r="83" spans="1:747" ht="14.45" customHeight="1" x14ac:dyDescent="0.25">
      <c r="A83" s="25" t="s">
        <v>101</v>
      </c>
      <c r="B83" s="27" t="s">
        <v>66</v>
      </c>
      <c r="C83" s="27" t="s">
        <v>99</v>
      </c>
      <c r="D83" s="27" t="s">
        <v>27</v>
      </c>
      <c r="E83" s="28">
        <v>2488</v>
      </c>
      <c r="F83" s="34">
        <v>622</v>
      </c>
      <c r="G83" s="30">
        <v>422</v>
      </c>
      <c r="H83" s="29">
        <v>871</v>
      </c>
      <c r="I83" s="29">
        <v>1584</v>
      </c>
      <c r="J83" s="29">
        <v>512</v>
      </c>
      <c r="K83" s="40">
        <v>312</v>
      </c>
      <c r="L83" s="26">
        <v>0</v>
      </c>
      <c r="M83" s="186">
        <v>0</v>
      </c>
      <c r="N83" s="26">
        <v>0</v>
      </c>
      <c r="O83" s="26">
        <v>0</v>
      </c>
      <c r="P83" s="26">
        <v>0</v>
      </c>
      <c r="Q83" s="26">
        <v>0</v>
      </c>
      <c r="R83" s="26"/>
      <c r="S83" s="41">
        <f t="shared" si="9"/>
        <v>0</v>
      </c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</row>
    <row r="84" spans="1:747" s="100" customFormat="1" ht="14.45" customHeight="1" x14ac:dyDescent="0.25">
      <c r="A84" s="93" t="s">
        <v>102</v>
      </c>
      <c r="B84" s="94" t="s">
        <v>66</v>
      </c>
      <c r="C84" s="94" t="s">
        <v>2</v>
      </c>
      <c r="D84" s="94" t="s">
        <v>27</v>
      </c>
      <c r="E84" s="95">
        <v>6900.90643</v>
      </c>
      <c r="F84" s="34">
        <v>1725.2266075</v>
      </c>
      <c r="G84" s="30">
        <v>869</v>
      </c>
      <c r="H84" s="29">
        <v>0</v>
      </c>
      <c r="I84" s="96">
        <v>0</v>
      </c>
      <c r="J84" s="96"/>
      <c r="K84" s="97"/>
      <c r="L84" s="98">
        <v>0</v>
      </c>
      <c r="M84" s="186">
        <v>0</v>
      </c>
      <c r="N84" s="98">
        <v>0</v>
      </c>
      <c r="O84" s="98">
        <v>0</v>
      </c>
      <c r="P84" s="98">
        <v>0</v>
      </c>
      <c r="Q84" s="98">
        <v>0</v>
      </c>
      <c r="R84" s="98"/>
      <c r="S84" s="41">
        <f t="shared" si="9"/>
        <v>0</v>
      </c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99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99"/>
      <c r="OM84" s="99"/>
      <c r="ON84" s="99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99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99"/>
      <c r="SV84" s="99"/>
      <c r="SW84" s="99"/>
      <c r="SX84" s="99"/>
      <c r="SY84" s="99"/>
      <c r="SZ84" s="99"/>
      <c r="TA84" s="99"/>
      <c r="TB84" s="99"/>
      <c r="TC84" s="99"/>
      <c r="TD84" s="99"/>
      <c r="TE84" s="99"/>
      <c r="TF84" s="99"/>
      <c r="TG84" s="99"/>
      <c r="TH84" s="99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  <c r="TW84" s="99"/>
      <c r="TX84" s="99"/>
      <c r="TY84" s="99"/>
      <c r="TZ84" s="99"/>
      <c r="UA84" s="99"/>
      <c r="UB84" s="99"/>
      <c r="UC84" s="99"/>
      <c r="UD84" s="99"/>
      <c r="UE84" s="99"/>
      <c r="UF84" s="99"/>
      <c r="UG84" s="99"/>
      <c r="UH84" s="99"/>
      <c r="UI84" s="99"/>
      <c r="UJ84" s="99"/>
      <c r="UK84" s="99"/>
      <c r="UL84" s="99"/>
      <c r="UM84" s="99"/>
      <c r="UN84" s="99"/>
      <c r="UO84" s="99"/>
      <c r="UP84" s="99"/>
      <c r="UQ84" s="99"/>
      <c r="UR84" s="99"/>
      <c r="US84" s="99"/>
      <c r="UT84" s="99"/>
      <c r="UU84" s="99"/>
      <c r="UV84" s="99"/>
      <c r="UW84" s="99"/>
      <c r="UX84" s="99"/>
      <c r="UY84" s="99"/>
      <c r="UZ84" s="99"/>
      <c r="VA84" s="99"/>
      <c r="VB84" s="99"/>
      <c r="VC84" s="99"/>
      <c r="VD84" s="99"/>
      <c r="VE84" s="99"/>
      <c r="VF84" s="99"/>
      <c r="VG84" s="99"/>
      <c r="VH84" s="99"/>
      <c r="VI84" s="99"/>
      <c r="VJ84" s="99"/>
      <c r="VK84" s="99"/>
      <c r="VL84" s="99"/>
      <c r="VM84" s="99"/>
      <c r="VN84" s="99"/>
      <c r="VO84" s="99"/>
      <c r="VP84" s="99"/>
      <c r="VQ84" s="99"/>
      <c r="VR84" s="99"/>
      <c r="VS84" s="99"/>
      <c r="VT84" s="99"/>
      <c r="VU84" s="99"/>
      <c r="VV84" s="99"/>
      <c r="VW84" s="99"/>
      <c r="VX84" s="99"/>
      <c r="VY84" s="99"/>
      <c r="VZ84" s="99"/>
      <c r="WA84" s="99"/>
      <c r="WB84" s="99"/>
      <c r="WC84" s="99"/>
      <c r="WD84" s="99"/>
      <c r="WE84" s="99"/>
      <c r="WF84" s="99"/>
      <c r="WG84" s="99"/>
      <c r="WH84" s="99"/>
      <c r="WI84" s="99"/>
      <c r="WJ84" s="99"/>
      <c r="WK84" s="99"/>
      <c r="WL84" s="99"/>
      <c r="WM84" s="99"/>
      <c r="WN84" s="99"/>
      <c r="WO84" s="99"/>
      <c r="WP84" s="99"/>
      <c r="WQ84" s="99"/>
      <c r="WR84" s="99"/>
      <c r="WS84" s="99"/>
      <c r="WT84" s="99"/>
      <c r="WU84" s="99"/>
      <c r="WV84" s="99"/>
      <c r="WW84" s="99"/>
      <c r="WX84" s="99"/>
      <c r="WY84" s="99"/>
      <c r="WZ84" s="99"/>
      <c r="XA84" s="99"/>
      <c r="XB84" s="99"/>
      <c r="XC84" s="99"/>
      <c r="XD84" s="99"/>
      <c r="XE84" s="99"/>
      <c r="XF84" s="99"/>
      <c r="XG84" s="99"/>
      <c r="XH84" s="99"/>
      <c r="XI84" s="99"/>
      <c r="XJ84" s="99"/>
      <c r="XK84" s="99"/>
      <c r="XL84" s="99"/>
      <c r="XM84" s="99"/>
      <c r="XN84" s="99"/>
      <c r="XO84" s="99"/>
      <c r="XP84" s="99"/>
      <c r="XQ84" s="99"/>
      <c r="XR84" s="99"/>
      <c r="XS84" s="99"/>
      <c r="XT84" s="99"/>
      <c r="XU84" s="99"/>
      <c r="XV84" s="99"/>
      <c r="XW84" s="99"/>
      <c r="XX84" s="99"/>
      <c r="XY84" s="99"/>
      <c r="XZ84" s="99"/>
      <c r="YA84" s="99"/>
      <c r="YB84" s="99"/>
      <c r="YC84" s="99"/>
      <c r="YD84" s="99"/>
      <c r="YE84" s="99"/>
      <c r="YF84" s="99"/>
      <c r="YG84" s="99"/>
      <c r="YH84" s="99"/>
      <c r="YI84" s="99"/>
      <c r="YJ84" s="99"/>
      <c r="YK84" s="99"/>
      <c r="YL84" s="99"/>
      <c r="YM84" s="99"/>
      <c r="YN84" s="99"/>
      <c r="YO84" s="99"/>
      <c r="YP84" s="99"/>
      <c r="YQ84" s="99"/>
      <c r="YR84" s="99"/>
      <c r="YS84" s="99"/>
      <c r="YT84" s="99"/>
      <c r="YU84" s="99"/>
      <c r="YV84" s="99"/>
      <c r="YW84" s="99"/>
      <c r="YX84" s="99"/>
      <c r="YY84" s="99"/>
      <c r="YZ84" s="99"/>
      <c r="ZA84" s="99"/>
      <c r="ZB84" s="99"/>
      <c r="ZC84" s="99"/>
      <c r="ZD84" s="99"/>
      <c r="ZE84" s="99"/>
      <c r="ZF84" s="99"/>
      <c r="ZG84" s="99"/>
      <c r="ZH84" s="99"/>
      <c r="ZI84" s="99"/>
      <c r="ZJ84" s="99"/>
      <c r="ZK84" s="99"/>
      <c r="ZL84" s="99"/>
      <c r="ZM84" s="99"/>
      <c r="ZN84" s="99"/>
      <c r="ZO84" s="99"/>
      <c r="ZP84" s="99"/>
      <c r="ZQ84" s="99"/>
      <c r="ZR84" s="99"/>
      <c r="ZS84" s="99"/>
      <c r="ZT84" s="99"/>
      <c r="ZU84" s="99"/>
      <c r="ZV84" s="99"/>
      <c r="ZW84" s="99"/>
      <c r="ZX84" s="99"/>
      <c r="ZY84" s="99"/>
      <c r="ZZ84" s="99"/>
      <c r="AAA84" s="99"/>
      <c r="AAB84" s="99"/>
      <c r="AAC84" s="99"/>
      <c r="AAD84" s="99"/>
      <c r="AAE84" s="99"/>
      <c r="AAF84" s="99"/>
      <c r="AAG84" s="99"/>
      <c r="AAH84" s="99"/>
      <c r="AAI84" s="99"/>
      <c r="AAJ84" s="99"/>
      <c r="AAK84" s="99"/>
      <c r="AAL84" s="99"/>
      <c r="AAM84" s="99"/>
      <c r="AAN84" s="99"/>
      <c r="AAO84" s="99"/>
      <c r="AAP84" s="99"/>
      <c r="AAQ84" s="99"/>
      <c r="AAR84" s="99"/>
      <c r="AAS84" s="99"/>
      <c r="AAT84" s="99"/>
      <c r="AAU84" s="99"/>
      <c r="AAV84" s="99"/>
      <c r="AAW84" s="99"/>
      <c r="AAX84" s="99"/>
      <c r="AAY84" s="99"/>
      <c r="AAZ84" s="99"/>
      <c r="ABA84" s="99"/>
      <c r="ABB84" s="99"/>
      <c r="ABC84" s="99"/>
      <c r="ABD84" s="99"/>
      <c r="ABE84" s="99"/>
      <c r="ABF84" s="99"/>
      <c r="ABG84" s="99"/>
      <c r="ABH84" s="99"/>
      <c r="ABI84" s="99"/>
      <c r="ABJ84" s="99"/>
      <c r="ABK84" s="99"/>
      <c r="ABL84" s="99"/>
      <c r="ABM84" s="99"/>
      <c r="ABN84" s="99"/>
      <c r="ABO84" s="99"/>
      <c r="ABP84" s="99"/>
      <c r="ABQ84" s="99"/>
      <c r="ABR84" s="99"/>
      <c r="ABS84" s="99"/>
    </row>
    <row r="85" spans="1:747" ht="14.45" customHeight="1" x14ac:dyDescent="0.25">
      <c r="A85" s="25" t="s">
        <v>103</v>
      </c>
      <c r="B85" s="27" t="s">
        <v>66</v>
      </c>
      <c r="C85" s="27" t="s">
        <v>70</v>
      </c>
      <c r="D85" s="27" t="s">
        <v>27</v>
      </c>
      <c r="E85" s="28">
        <v>10620</v>
      </c>
      <c r="F85" s="34">
        <v>0</v>
      </c>
      <c r="G85" s="30">
        <v>434</v>
      </c>
      <c r="H85" s="30">
        <v>445</v>
      </c>
      <c r="I85" s="30">
        <v>462</v>
      </c>
      <c r="J85" s="30"/>
      <c r="K85" s="40"/>
      <c r="L85" s="26"/>
      <c r="M85" s="186">
        <v>0</v>
      </c>
      <c r="N85" s="26">
        <v>0</v>
      </c>
      <c r="O85" s="26">
        <v>0</v>
      </c>
      <c r="P85" s="26">
        <v>0</v>
      </c>
      <c r="Q85" s="26">
        <v>0</v>
      </c>
      <c r="R85" s="26"/>
      <c r="S85" s="41">
        <f t="shared" si="9"/>
        <v>0</v>
      </c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</row>
    <row r="86" spans="1:747" s="4" customFormat="1" ht="14.45" customHeight="1" x14ac:dyDescent="0.25">
      <c r="A86" s="25" t="s">
        <v>65</v>
      </c>
      <c r="B86" s="27" t="s">
        <v>66</v>
      </c>
      <c r="C86" s="27" t="s">
        <v>3</v>
      </c>
      <c r="D86" s="27" t="s">
        <v>27</v>
      </c>
      <c r="E86" s="28">
        <v>5332</v>
      </c>
      <c r="F86" s="34"/>
      <c r="G86" s="30"/>
      <c r="H86" s="29"/>
      <c r="I86" s="29">
        <v>0</v>
      </c>
      <c r="J86" s="29">
        <v>500</v>
      </c>
      <c r="K86" s="40">
        <v>300</v>
      </c>
      <c r="L86" s="26">
        <v>800</v>
      </c>
      <c r="M86" s="186">
        <v>0</v>
      </c>
      <c r="N86" s="26">
        <v>0</v>
      </c>
      <c r="O86" s="26">
        <v>0</v>
      </c>
      <c r="P86" s="26">
        <v>0</v>
      </c>
      <c r="Q86" s="26">
        <v>0</v>
      </c>
      <c r="R86" s="26"/>
      <c r="S86" s="41">
        <f t="shared" si="9"/>
        <v>0</v>
      </c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  <c r="ABQ86" s="92"/>
      <c r="ABR86" s="92"/>
      <c r="ABS86" s="92"/>
    </row>
    <row r="87" spans="1:747" ht="14.45" customHeight="1" x14ac:dyDescent="0.25">
      <c r="A87" s="25" t="s">
        <v>104</v>
      </c>
      <c r="B87" s="27" t="s">
        <v>66</v>
      </c>
      <c r="C87" s="27" t="s">
        <v>70</v>
      </c>
      <c r="D87" s="27" t="s">
        <v>27</v>
      </c>
      <c r="E87" s="28">
        <v>61220</v>
      </c>
      <c r="F87" s="34">
        <v>0</v>
      </c>
      <c r="G87" s="30">
        <v>1875</v>
      </c>
      <c r="H87" s="30">
        <v>1875</v>
      </c>
      <c r="I87" s="29">
        <v>1875</v>
      </c>
      <c r="J87" s="30"/>
      <c r="K87" s="40"/>
      <c r="L87" s="26"/>
      <c r="M87" s="186">
        <v>0</v>
      </c>
      <c r="N87" s="26">
        <v>0</v>
      </c>
      <c r="O87" s="26">
        <v>0</v>
      </c>
      <c r="P87" s="26">
        <v>0</v>
      </c>
      <c r="Q87" s="26">
        <v>0</v>
      </c>
      <c r="R87" s="26"/>
      <c r="S87" s="41">
        <f t="shared" si="9"/>
        <v>0</v>
      </c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</row>
    <row r="88" spans="1:747" s="100" customFormat="1" ht="14.45" customHeight="1" x14ac:dyDescent="0.25">
      <c r="A88" s="93" t="s">
        <v>105</v>
      </c>
      <c r="B88" s="94" t="s">
        <v>66</v>
      </c>
      <c r="C88" s="94" t="s">
        <v>70</v>
      </c>
      <c r="D88" s="94" t="s">
        <v>27</v>
      </c>
      <c r="E88" s="95">
        <v>25592</v>
      </c>
      <c r="F88" s="34">
        <v>12795.912</v>
      </c>
      <c r="G88" s="30">
        <v>25592</v>
      </c>
      <c r="H88" s="29">
        <v>0</v>
      </c>
      <c r="I88" s="96">
        <v>0</v>
      </c>
      <c r="J88" s="96"/>
      <c r="K88" s="97"/>
      <c r="L88" s="98"/>
      <c r="M88" s="186">
        <v>0</v>
      </c>
      <c r="N88" s="98">
        <v>0</v>
      </c>
      <c r="O88" s="98">
        <v>0</v>
      </c>
      <c r="P88" s="98">
        <v>0</v>
      </c>
      <c r="Q88" s="98">
        <v>0</v>
      </c>
      <c r="R88" s="98"/>
      <c r="S88" s="41">
        <f t="shared" si="9"/>
        <v>0</v>
      </c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99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99"/>
      <c r="OM88" s="99"/>
      <c r="ON88" s="99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99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99"/>
      <c r="SV88" s="99"/>
      <c r="SW88" s="99"/>
      <c r="SX88" s="99"/>
      <c r="SY88" s="99"/>
      <c r="SZ88" s="99"/>
      <c r="TA88" s="99"/>
      <c r="TB88" s="99"/>
      <c r="TC88" s="99"/>
      <c r="TD88" s="99"/>
      <c r="TE88" s="99"/>
      <c r="TF88" s="99"/>
      <c r="TG88" s="99"/>
      <c r="TH88" s="99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  <c r="TW88" s="99"/>
      <c r="TX88" s="99"/>
      <c r="TY88" s="99"/>
      <c r="TZ88" s="99"/>
      <c r="UA88" s="99"/>
      <c r="UB88" s="99"/>
      <c r="UC88" s="99"/>
      <c r="UD88" s="99"/>
      <c r="UE88" s="99"/>
      <c r="UF88" s="99"/>
      <c r="UG88" s="99"/>
      <c r="UH88" s="99"/>
      <c r="UI88" s="99"/>
      <c r="UJ88" s="99"/>
      <c r="UK88" s="99"/>
      <c r="UL88" s="99"/>
      <c r="UM88" s="99"/>
      <c r="UN88" s="99"/>
      <c r="UO88" s="99"/>
      <c r="UP88" s="99"/>
      <c r="UQ88" s="99"/>
      <c r="UR88" s="99"/>
      <c r="US88" s="99"/>
      <c r="UT88" s="99"/>
      <c r="UU88" s="99"/>
      <c r="UV88" s="99"/>
      <c r="UW88" s="99"/>
      <c r="UX88" s="99"/>
      <c r="UY88" s="99"/>
      <c r="UZ88" s="99"/>
      <c r="VA88" s="99"/>
      <c r="VB88" s="99"/>
      <c r="VC88" s="99"/>
      <c r="VD88" s="99"/>
      <c r="VE88" s="99"/>
      <c r="VF88" s="99"/>
      <c r="VG88" s="99"/>
      <c r="VH88" s="99"/>
      <c r="VI88" s="99"/>
      <c r="VJ88" s="99"/>
      <c r="VK88" s="99"/>
      <c r="VL88" s="99"/>
      <c r="VM88" s="99"/>
      <c r="VN88" s="99"/>
      <c r="VO88" s="99"/>
      <c r="VP88" s="99"/>
      <c r="VQ88" s="99"/>
      <c r="VR88" s="99"/>
      <c r="VS88" s="99"/>
      <c r="VT88" s="99"/>
      <c r="VU88" s="99"/>
      <c r="VV88" s="99"/>
      <c r="VW88" s="99"/>
      <c r="VX88" s="99"/>
      <c r="VY88" s="99"/>
      <c r="VZ88" s="99"/>
      <c r="WA88" s="99"/>
      <c r="WB88" s="99"/>
      <c r="WC88" s="99"/>
      <c r="WD88" s="99"/>
      <c r="WE88" s="99"/>
      <c r="WF88" s="99"/>
      <c r="WG88" s="99"/>
      <c r="WH88" s="99"/>
      <c r="WI88" s="99"/>
      <c r="WJ88" s="99"/>
      <c r="WK88" s="99"/>
      <c r="WL88" s="99"/>
      <c r="WM88" s="99"/>
      <c r="WN88" s="99"/>
      <c r="WO88" s="99"/>
      <c r="WP88" s="99"/>
      <c r="WQ88" s="99"/>
      <c r="WR88" s="99"/>
      <c r="WS88" s="99"/>
      <c r="WT88" s="99"/>
      <c r="WU88" s="99"/>
      <c r="WV88" s="99"/>
      <c r="WW88" s="99"/>
      <c r="WX88" s="99"/>
      <c r="WY88" s="99"/>
      <c r="WZ88" s="99"/>
      <c r="XA88" s="99"/>
      <c r="XB88" s="99"/>
      <c r="XC88" s="99"/>
      <c r="XD88" s="99"/>
      <c r="XE88" s="99"/>
      <c r="XF88" s="99"/>
      <c r="XG88" s="99"/>
      <c r="XH88" s="99"/>
      <c r="XI88" s="99"/>
      <c r="XJ88" s="99"/>
      <c r="XK88" s="99"/>
      <c r="XL88" s="99"/>
      <c r="XM88" s="99"/>
      <c r="XN88" s="99"/>
      <c r="XO88" s="99"/>
      <c r="XP88" s="99"/>
      <c r="XQ88" s="99"/>
      <c r="XR88" s="99"/>
      <c r="XS88" s="99"/>
      <c r="XT88" s="99"/>
      <c r="XU88" s="99"/>
      <c r="XV88" s="99"/>
      <c r="XW88" s="99"/>
      <c r="XX88" s="99"/>
      <c r="XY88" s="99"/>
      <c r="XZ88" s="99"/>
      <c r="YA88" s="99"/>
      <c r="YB88" s="99"/>
      <c r="YC88" s="99"/>
      <c r="YD88" s="99"/>
      <c r="YE88" s="99"/>
      <c r="YF88" s="99"/>
      <c r="YG88" s="99"/>
      <c r="YH88" s="99"/>
      <c r="YI88" s="99"/>
      <c r="YJ88" s="99"/>
      <c r="YK88" s="99"/>
      <c r="YL88" s="99"/>
      <c r="YM88" s="99"/>
      <c r="YN88" s="99"/>
      <c r="YO88" s="99"/>
      <c r="YP88" s="99"/>
      <c r="YQ88" s="99"/>
      <c r="YR88" s="99"/>
      <c r="YS88" s="99"/>
      <c r="YT88" s="99"/>
      <c r="YU88" s="99"/>
      <c r="YV88" s="99"/>
      <c r="YW88" s="99"/>
      <c r="YX88" s="99"/>
      <c r="YY88" s="99"/>
      <c r="YZ88" s="99"/>
      <c r="ZA88" s="99"/>
      <c r="ZB88" s="99"/>
      <c r="ZC88" s="99"/>
      <c r="ZD88" s="99"/>
      <c r="ZE88" s="99"/>
      <c r="ZF88" s="99"/>
      <c r="ZG88" s="99"/>
      <c r="ZH88" s="99"/>
      <c r="ZI88" s="99"/>
      <c r="ZJ88" s="99"/>
      <c r="ZK88" s="99"/>
      <c r="ZL88" s="99"/>
      <c r="ZM88" s="99"/>
      <c r="ZN88" s="99"/>
      <c r="ZO88" s="99"/>
      <c r="ZP88" s="99"/>
      <c r="ZQ88" s="99"/>
      <c r="ZR88" s="99"/>
      <c r="ZS88" s="99"/>
      <c r="ZT88" s="99"/>
      <c r="ZU88" s="99"/>
      <c r="ZV88" s="99"/>
      <c r="ZW88" s="99"/>
      <c r="ZX88" s="99"/>
      <c r="ZY88" s="99"/>
      <c r="ZZ88" s="99"/>
      <c r="AAA88" s="99"/>
      <c r="AAB88" s="99"/>
      <c r="AAC88" s="99"/>
      <c r="AAD88" s="99"/>
      <c r="AAE88" s="99"/>
      <c r="AAF88" s="99"/>
      <c r="AAG88" s="99"/>
      <c r="AAH88" s="99"/>
      <c r="AAI88" s="99"/>
      <c r="AAJ88" s="99"/>
      <c r="AAK88" s="99"/>
      <c r="AAL88" s="99"/>
      <c r="AAM88" s="99"/>
      <c r="AAN88" s="99"/>
      <c r="AAO88" s="99"/>
      <c r="AAP88" s="99"/>
      <c r="AAQ88" s="99"/>
      <c r="AAR88" s="99"/>
      <c r="AAS88" s="99"/>
      <c r="AAT88" s="99"/>
      <c r="AAU88" s="99"/>
      <c r="AAV88" s="99"/>
      <c r="AAW88" s="99"/>
      <c r="AAX88" s="99"/>
      <c r="AAY88" s="99"/>
      <c r="AAZ88" s="99"/>
      <c r="ABA88" s="99"/>
      <c r="ABB88" s="99"/>
      <c r="ABC88" s="99"/>
      <c r="ABD88" s="99"/>
      <c r="ABE88" s="99"/>
      <c r="ABF88" s="99"/>
      <c r="ABG88" s="99"/>
      <c r="ABH88" s="99"/>
      <c r="ABI88" s="99"/>
      <c r="ABJ88" s="99"/>
      <c r="ABK88" s="99"/>
      <c r="ABL88" s="99"/>
      <c r="ABM88" s="99"/>
      <c r="ABN88" s="99"/>
      <c r="ABO88" s="99"/>
      <c r="ABP88" s="99"/>
      <c r="ABQ88" s="99"/>
      <c r="ABR88" s="99"/>
      <c r="ABS88" s="99"/>
    </row>
    <row r="89" spans="1:747" ht="14.45" customHeight="1" x14ac:dyDescent="0.25">
      <c r="A89" s="25" t="s">
        <v>106</v>
      </c>
      <c r="B89" s="27" t="s">
        <v>66</v>
      </c>
      <c r="C89" s="27" t="s">
        <v>70</v>
      </c>
      <c r="D89" s="27" t="s">
        <v>27</v>
      </c>
      <c r="E89" s="28">
        <v>87402</v>
      </c>
      <c r="F89" s="34">
        <v>5141</v>
      </c>
      <c r="G89" s="30">
        <v>5141</v>
      </c>
      <c r="H89" s="30">
        <v>5141</v>
      </c>
      <c r="I89" s="29">
        <v>5141</v>
      </c>
      <c r="J89" s="29">
        <v>5141</v>
      </c>
      <c r="K89" s="40">
        <v>5141</v>
      </c>
      <c r="L89" s="26"/>
      <c r="M89" s="186">
        <v>0</v>
      </c>
      <c r="N89" s="26">
        <v>0</v>
      </c>
      <c r="O89" s="26">
        <v>0</v>
      </c>
      <c r="P89" s="26">
        <v>0</v>
      </c>
      <c r="Q89" s="26">
        <v>0</v>
      </c>
      <c r="R89" s="26"/>
      <c r="S89" s="41">
        <f t="shared" si="9"/>
        <v>0</v>
      </c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</row>
    <row r="90" spans="1:747" ht="14.45" customHeight="1" thickBot="1" x14ac:dyDescent="0.3">
      <c r="A90" s="59" t="s">
        <v>17</v>
      </c>
      <c r="B90" s="59" t="s">
        <v>17</v>
      </c>
      <c r="C90" s="60" t="s">
        <v>17</v>
      </c>
      <c r="D90" s="60" t="s">
        <v>17</v>
      </c>
      <c r="E90" s="60" t="s">
        <v>17</v>
      </c>
      <c r="F90" s="61" t="s">
        <v>17</v>
      </c>
      <c r="G90" s="101"/>
      <c r="H90" s="101"/>
      <c r="I90" s="101"/>
      <c r="J90" s="101"/>
      <c r="K90" s="24"/>
      <c r="L90" s="92"/>
      <c r="M90" s="187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  <c r="ABR90" s="92"/>
      <c r="ABS90" s="92"/>
    </row>
    <row r="91" spans="1:747" ht="15" customHeight="1" thickBot="1" x14ac:dyDescent="0.3">
      <c r="A91" s="18" t="s">
        <v>107</v>
      </c>
      <c r="B91" s="79"/>
      <c r="C91" s="19"/>
      <c r="D91" s="20"/>
      <c r="E91" s="21">
        <f t="shared" ref="E91:K91" si="10">SUM(E94:E98)</f>
        <v>16811</v>
      </c>
      <c r="F91" s="21">
        <f t="shared" si="10"/>
        <v>3367</v>
      </c>
      <c r="G91" s="21">
        <f t="shared" si="10"/>
        <v>2519</v>
      </c>
      <c r="H91" s="21">
        <f t="shared" si="10"/>
        <v>1800</v>
      </c>
      <c r="I91" s="21">
        <f t="shared" si="10"/>
        <v>2300</v>
      </c>
      <c r="J91" s="21">
        <f t="shared" si="10"/>
        <v>3328</v>
      </c>
      <c r="K91" s="21">
        <f t="shared" si="10"/>
        <v>3796</v>
      </c>
      <c r="L91" s="21">
        <f t="shared" ref="L91:S91" si="11">SUM(L93:L98)</f>
        <v>2368</v>
      </c>
      <c r="M91" s="183">
        <f t="shared" si="11"/>
        <v>124</v>
      </c>
      <c r="N91" s="21">
        <f t="shared" si="11"/>
        <v>148</v>
      </c>
      <c r="O91" s="21">
        <f t="shared" si="11"/>
        <v>57</v>
      </c>
      <c r="P91" s="21">
        <f t="shared" si="11"/>
        <v>0</v>
      </c>
      <c r="Q91" s="21">
        <f>SUM(Q93:Q98)</f>
        <v>0</v>
      </c>
      <c r="R91" s="21">
        <f>SUM(R93:R98)</f>
        <v>0</v>
      </c>
      <c r="S91" s="21">
        <f t="shared" si="11"/>
        <v>329</v>
      </c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</row>
    <row r="92" spans="1:747" ht="14.45" customHeight="1" x14ac:dyDescent="0.25">
      <c r="A92" s="102" t="s">
        <v>17</v>
      </c>
      <c r="B92" s="102" t="s">
        <v>17</v>
      </c>
      <c r="C92" s="103" t="s">
        <v>17</v>
      </c>
      <c r="D92" s="103" t="s">
        <v>17</v>
      </c>
      <c r="E92" s="103" t="s">
        <v>17</v>
      </c>
      <c r="F92" s="104" t="s">
        <v>17</v>
      </c>
      <c r="G92" s="101"/>
      <c r="H92" s="101"/>
      <c r="I92" s="101"/>
      <c r="J92" s="101"/>
      <c r="K92" s="24"/>
      <c r="L92" s="92"/>
      <c r="M92" s="187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</row>
    <row r="93" spans="1:747" ht="14.45" customHeight="1" x14ac:dyDescent="0.25">
      <c r="A93" s="105" t="s">
        <v>108</v>
      </c>
      <c r="B93" s="44" t="s">
        <v>66</v>
      </c>
      <c r="C93" s="44" t="s">
        <v>2</v>
      </c>
      <c r="D93" s="44" t="s">
        <v>27</v>
      </c>
      <c r="E93" s="45">
        <v>2666</v>
      </c>
      <c r="F93" s="106"/>
      <c r="G93" s="50"/>
      <c r="H93" s="50"/>
      <c r="I93" s="50"/>
      <c r="J93" s="50"/>
      <c r="K93" s="107"/>
      <c r="L93" s="43">
        <v>200</v>
      </c>
      <c r="M93" s="186">
        <v>0</v>
      </c>
      <c r="N93" s="43">
        <v>0</v>
      </c>
      <c r="O93" s="43">
        <v>0</v>
      </c>
      <c r="P93" s="43">
        <v>0</v>
      </c>
      <c r="Q93" s="43">
        <v>0</v>
      </c>
      <c r="R93" s="43"/>
      <c r="S93" s="43">
        <f t="shared" ref="S93:S98" si="12">SUM(M93:R93)</f>
        <v>0</v>
      </c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</row>
    <row r="94" spans="1:747" ht="14.45" customHeight="1" x14ac:dyDescent="0.25">
      <c r="A94" s="26" t="s">
        <v>109</v>
      </c>
      <c r="B94" s="26"/>
      <c r="C94" s="27" t="s">
        <v>0</v>
      </c>
      <c r="D94" s="27" t="s">
        <v>27</v>
      </c>
      <c r="E94" s="28">
        <v>912</v>
      </c>
      <c r="F94" s="29">
        <v>0</v>
      </c>
      <c r="G94" s="29">
        <v>269</v>
      </c>
      <c r="H94" s="29">
        <v>0</v>
      </c>
      <c r="I94" s="29">
        <v>0</v>
      </c>
      <c r="J94" s="29">
        <v>228</v>
      </c>
      <c r="K94" s="40">
        <v>228</v>
      </c>
      <c r="L94" s="26">
        <v>184</v>
      </c>
      <c r="M94" s="186">
        <v>0</v>
      </c>
      <c r="N94" s="26">
        <v>0</v>
      </c>
      <c r="O94" s="26">
        <v>0</v>
      </c>
      <c r="P94" s="26">
        <v>0</v>
      </c>
      <c r="Q94" s="26">
        <v>0</v>
      </c>
      <c r="R94" s="26"/>
      <c r="S94" s="43">
        <f t="shared" si="12"/>
        <v>0</v>
      </c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</row>
    <row r="95" spans="1:747" ht="14.45" customHeight="1" x14ac:dyDescent="0.25">
      <c r="A95" s="108" t="s">
        <v>110</v>
      </c>
      <c r="B95" s="108"/>
      <c r="C95" s="69" t="s">
        <v>0</v>
      </c>
      <c r="D95" s="69" t="s">
        <v>21</v>
      </c>
      <c r="E95" s="70">
        <v>4443</v>
      </c>
      <c r="F95" s="109"/>
      <c r="G95" s="109"/>
      <c r="H95" s="109"/>
      <c r="I95" s="69">
        <v>500</v>
      </c>
      <c r="J95" s="69">
        <v>700</v>
      </c>
      <c r="K95" s="32">
        <v>700</v>
      </c>
      <c r="L95" s="26">
        <v>800</v>
      </c>
      <c r="M95" s="186">
        <v>0</v>
      </c>
      <c r="N95" s="26">
        <v>0</v>
      </c>
      <c r="O95" s="26">
        <v>0</v>
      </c>
      <c r="P95" s="26">
        <v>0</v>
      </c>
      <c r="Q95" s="26">
        <v>0</v>
      </c>
      <c r="R95" s="26"/>
      <c r="S95" s="43">
        <f t="shared" si="12"/>
        <v>0</v>
      </c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</row>
    <row r="96" spans="1:747" ht="14.45" customHeight="1" x14ac:dyDescent="0.25">
      <c r="A96" s="26" t="s">
        <v>111</v>
      </c>
      <c r="B96" s="27"/>
      <c r="C96" s="27" t="s">
        <v>0</v>
      </c>
      <c r="D96" s="27" t="s">
        <v>27</v>
      </c>
      <c r="E96" s="28">
        <v>2617</v>
      </c>
      <c r="F96" s="34">
        <v>700</v>
      </c>
      <c r="G96" s="30">
        <f>100+300</f>
        <v>400</v>
      </c>
      <c r="H96" s="27">
        <v>300</v>
      </c>
      <c r="I96" s="27">
        <v>300</v>
      </c>
      <c r="J96" s="27">
        <v>800</v>
      </c>
      <c r="K96" s="40">
        <v>800</v>
      </c>
      <c r="L96" s="49">
        <v>184</v>
      </c>
      <c r="M96" s="188">
        <v>0</v>
      </c>
      <c r="N96" s="49">
        <v>148</v>
      </c>
      <c r="O96" s="49">
        <v>0</v>
      </c>
      <c r="P96" s="49">
        <v>0</v>
      </c>
      <c r="Q96" s="49">
        <v>0</v>
      </c>
      <c r="R96" s="49"/>
      <c r="S96" s="43">
        <f t="shared" si="12"/>
        <v>148</v>
      </c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  <c r="TC96" s="110"/>
      <c r="TD96" s="110"/>
      <c r="TE96" s="110"/>
      <c r="TF96" s="110"/>
      <c r="TG96" s="110"/>
      <c r="TH96" s="110"/>
      <c r="TI96" s="110"/>
      <c r="TJ96" s="110"/>
      <c r="TK96" s="110"/>
      <c r="TL96" s="110"/>
      <c r="TM96" s="110"/>
      <c r="TN96" s="110"/>
      <c r="TO96" s="110"/>
      <c r="TP96" s="110"/>
      <c r="TQ96" s="110"/>
      <c r="TR96" s="110"/>
      <c r="TS96" s="110"/>
      <c r="TT96" s="110"/>
      <c r="TU96" s="110"/>
      <c r="TV96" s="110"/>
      <c r="TW96" s="110"/>
      <c r="TX96" s="110"/>
      <c r="TY96" s="110"/>
      <c r="TZ96" s="110"/>
      <c r="UA96" s="110"/>
      <c r="UB96" s="110"/>
      <c r="UC96" s="110"/>
      <c r="UD96" s="110"/>
      <c r="UE96" s="110"/>
      <c r="UF96" s="110"/>
      <c r="UG96" s="110"/>
      <c r="UH96" s="110"/>
      <c r="UI96" s="110"/>
      <c r="UJ96" s="110"/>
      <c r="UK96" s="110"/>
      <c r="UL96" s="110"/>
      <c r="UM96" s="110"/>
      <c r="UN96" s="110"/>
      <c r="UO96" s="110"/>
      <c r="UP96" s="110"/>
      <c r="UQ96" s="110"/>
      <c r="UR96" s="110"/>
      <c r="US96" s="110"/>
      <c r="UT96" s="110"/>
      <c r="UU96" s="110"/>
      <c r="UV96" s="110"/>
      <c r="UW96" s="110"/>
      <c r="UX96" s="110"/>
      <c r="UY96" s="110"/>
      <c r="UZ96" s="110"/>
      <c r="VA96" s="110"/>
      <c r="VB96" s="110"/>
      <c r="VC96" s="110"/>
      <c r="VD96" s="110"/>
      <c r="VE96" s="110"/>
      <c r="VF96" s="110"/>
      <c r="VG96" s="110"/>
      <c r="VH96" s="110"/>
      <c r="VI96" s="110"/>
      <c r="VJ96" s="110"/>
      <c r="VK96" s="110"/>
      <c r="VL96" s="110"/>
      <c r="VM96" s="110"/>
      <c r="VN96" s="110"/>
      <c r="VO96" s="110"/>
      <c r="VP96" s="110"/>
      <c r="VQ96" s="110"/>
      <c r="VR96" s="110"/>
      <c r="VS96" s="110"/>
      <c r="VT96" s="110"/>
      <c r="VU96" s="110"/>
      <c r="VV96" s="110"/>
      <c r="VW96" s="110"/>
      <c r="VX96" s="110"/>
      <c r="VY96" s="110"/>
      <c r="VZ96" s="110"/>
      <c r="WA96" s="110"/>
      <c r="WB96" s="110"/>
      <c r="WC96" s="110"/>
      <c r="WD96" s="110"/>
      <c r="WE96" s="110"/>
      <c r="WF96" s="110"/>
      <c r="WG96" s="110"/>
      <c r="WH96" s="110"/>
      <c r="WI96" s="110"/>
      <c r="WJ96" s="110"/>
      <c r="WK96" s="110"/>
      <c r="WL96" s="110"/>
      <c r="WM96" s="110"/>
      <c r="WN96" s="110"/>
      <c r="WO96" s="110"/>
      <c r="WP96" s="110"/>
      <c r="WQ96" s="110"/>
      <c r="WR96" s="110"/>
      <c r="WS96" s="110"/>
      <c r="WT96" s="110"/>
      <c r="WU96" s="110"/>
      <c r="WV96" s="110"/>
      <c r="WW96" s="110"/>
      <c r="WX96" s="110"/>
      <c r="WY96" s="110"/>
      <c r="WZ96" s="110"/>
      <c r="XA96" s="110"/>
      <c r="XB96" s="110"/>
      <c r="XC96" s="110"/>
      <c r="XD96" s="110"/>
      <c r="XE96" s="110"/>
      <c r="XF96" s="110"/>
      <c r="XG96" s="110"/>
      <c r="XH96" s="110"/>
      <c r="XI96" s="110"/>
      <c r="XJ96" s="110"/>
      <c r="XK96" s="110"/>
      <c r="XL96" s="110"/>
      <c r="XM96" s="110"/>
      <c r="XN96" s="110"/>
      <c r="XO96" s="110"/>
      <c r="XP96" s="110"/>
      <c r="XQ96" s="110"/>
      <c r="XR96" s="110"/>
      <c r="XS96" s="110"/>
      <c r="XT96" s="110"/>
      <c r="XU96" s="110"/>
      <c r="XV96" s="110"/>
      <c r="XW96" s="110"/>
      <c r="XX96" s="110"/>
      <c r="XY96" s="110"/>
      <c r="XZ96" s="110"/>
      <c r="YA96" s="110"/>
      <c r="YB96" s="110"/>
      <c r="YC96" s="110"/>
      <c r="YD96" s="110"/>
      <c r="YE96" s="110"/>
      <c r="YF96" s="110"/>
      <c r="YG96" s="110"/>
      <c r="YH96" s="110"/>
      <c r="YI96" s="110"/>
      <c r="YJ96" s="110"/>
      <c r="YK96" s="110"/>
      <c r="YL96" s="110"/>
      <c r="YM96" s="110"/>
      <c r="YN96" s="110"/>
      <c r="YO96" s="110"/>
      <c r="YP96" s="110"/>
      <c r="YQ96" s="110"/>
      <c r="YR96" s="110"/>
      <c r="YS96" s="110"/>
      <c r="YT96" s="110"/>
      <c r="YU96" s="110"/>
      <c r="YV96" s="110"/>
      <c r="YW96" s="110"/>
      <c r="YX96" s="110"/>
      <c r="YY96" s="110"/>
      <c r="YZ96" s="110"/>
      <c r="ZA96" s="110"/>
      <c r="ZB96" s="110"/>
      <c r="ZC96" s="110"/>
      <c r="ZD96" s="110"/>
      <c r="ZE96" s="110"/>
      <c r="ZF96" s="110"/>
      <c r="ZG96" s="110"/>
      <c r="ZH96" s="110"/>
      <c r="ZI96" s="110"/>
      <c r="ZJ96" s="110"/>
      <c r="ZK96" s="110"/>
      <c r="ZL96" s="110"/>
      <c r="ZM96" s="110"/>
      <c r="ZN96" s="110"/>
      <c r="ZO96" s="110"/>
      <c r="ZP96" s="110"/>
      <c r="ZQ96" s="110"/>
      <c r="ZR96" s="110"/>
      <c r="ZS96" s="110"/>
      <c r="ZT96" s="110"/>
      <c r="ZU96" s="110"/>
      <c r="ZV96" s="110"/>
      <c r="ZW96" s="110"/>
      <c r="ZX96" s="110"/>
      <c r="ZY96" s="110"/>
      <c r="ZZ96" s="110"/>
      <c r="AAA96" s="110"/>
      <c r="AAB96" s="110"/>
      <c r="AAC96" s="110"/>
      <c r="AAD96" s="110"/>
      <c r="AAE96" s="110"/>
      <c r="AAF96" s="110"/>
      <c r="AAG96" s="110"/>
      <c r="AAH96" s="110"/>
      <c r="AAI96" s="110"/>
      <c r="AAJ96" s="110"/>
      <c r="AAK96" s="110"/>
      <c r="AAL96" s="110"/>
      <c r="AAM96" s="110"/>
      <c r="AAN96" s="110"/>
      <c r="AAO96" s="110"/>
      <c r="AAP96" s="110"/>
      <c r="AAQ96" s="110"/>
      <c r="AAR96" s="110"/>
      <c r="AAS96" s="110"/>
      <c r="AAT96" s="110"/>
      <c r="AAU96" s="110"/>
      <c r="AAV96" s="110"/>
      <c r="AAW96" s="110"/>
      <c r="AAX96" s="110"/>
      <c r="AAY96" s="110"/>
      <c r="AAZ96" s="110"/>
      <c r="ABA96" s="110"/>
      <c r="ABB96" s="110"/>
      <c r="ABC96" s="110"/>
      <c r="ABD96" s="110"/>
      <c r="ABE96" s="110"/>
      <c r="ABF96" s="110"/>
      <c r="ABG96" s="110"/>
      <c r="ABH96" s="110"/>
      <c r="ABI96" s="110"/>
      <c r="ABJ96" s="110"/>
      <c r="ABK96" s="110"/>
      <c r="ABL96" s="110"/>
      <c r="ABM96" s="110"/>
      <c r="ABN96" s="110"/>
      <c r="ABO96" s="110"/>
      <c r="ABP96" s="110"/>
      <c r="ABQ96" s="110"/>
      <c r="ABR96" s="110"/>
      <c r="ABS96" s="110"/>
    </row>
    <row r="97" spans="1:747" ht="14.45" customHeight="1" x14ac:dyDescent="0.25">
      <c r="A97" s="26" t="s">
        <v>112</v>
      </c>
      <c r="B97" s="27" t="s">
        <v>66</v>
      </c>
      <c r="C97" s="27" t="s">
        <v>4</v>
      </c>
      <c r="D97" s="27" t="s">
        <v>27</v>
      </c>
      <c r="E97" s="28">
        <v>3507</v>
      </c>
      <c r="F97" s="30">
        <v>950</v>
      </c>
      <c r="G97" s="30">
        <v>950</v>
      </c>
      <c r="H97" s="29">
        <v>800</v>
      </c>
      <c r="I97" s="29">
        <v>800</v>
      </c>
      <c r="J97" s="29">
        <v>600</v>
      </c>
      <c r="K97" s="40">
        <v>1068</v>
      </c>
      <c r="L97" s="26">
        <v>0</v>
      </c>
      <c r="M97" s="186">
        <v>0</v>
      </c>
      <c r="N97" s="26">
        <v>0</v>
      </c>
      <c r="O97" s="26">
        <v>0</v>
      </c>
      <c r="P97" s="26">
        <v>0</v>
      </c>
      <c r="Q97" s="26">
        <v>0</v>
      </c>
      <c r="R97" s="26"/>
      <c r="S97" s="43">
        <f t="shared" si="12"/>
        <v>0</v>
      </c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</row>
    <row r="98" spans="1:747" ht="14.45" customHeight="1" x14ac:dyDescent="0.25">
      <c r="A98" s="26" t="s">
        <v>112</v>
      </c>
      <c r="B98" s="27" t="s">
        <v>66</v>
      </c>
      <c r="C98" s="27" t="s">
        <v>3</v>
      </c>
      <c r="D98" s="27" t="s">
        <v>27</v>
      </c>
      <c r="E98" s="28">
        <v>5332</v>
      </c>
      <c r="F98" s="34">
        <v>1717</v>
      </c>
      <c r="G98" s="30">
        <v>900</v>
      </c>
      <c r="H98" s="29">
        <v>700</v>
      </c>
      <c r="I98" s="29">
        <v>700</v>
      </c>
      <c r="J98" s="29">
        <v>1000</v>
      </c>
      <c r="K98" s="40">
        <v>1000</v>
      </c>
      <c r="L98" s="26">
        <v>1000</v>
      </c>
      <c r="M98" s="186">
        <v>124</v>
      </c>
      <c r="N98" s="26">
        <v>0</v>
      </c>
      <c r="O98" s="26">
        <v>57</v>
      </c>
      <c r="P98" s="26">
        <v>0</v>
      </c>
      <c r="Q98" s="26">
        <v>0</v>
      </c>
      <c r="R98" s="26"/>
      <c r="S98" s="43">
        <f t="shared" si="12"/>
        <v>181</v>
      </c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</row>
    <row r="99" spans="1:747" ht="14.45" customHeight="1" thickBot="1" x14ac:dyDescent="0.3">
      <c r="A99" s="59" t="s">
        <v>17</v>
      </c>
      <c r="B99" s="59" t="s">
        <v>17</v>
      </c>
      <c r="C99" s="60" t="s">
        <v>17</v>
      </c>
      <c r="D99" s="60" t="s">
        <v>17</v>
      </c>
      <c r="E99" s="60" t="s">
        <v>17</v>
      </c>
      <c r="F99" s="61" t="s">
        <v>17</v>
      </c>
      <c r="G99" s="101"/>
      <c r="H99" s="101"/>
      <c r="I99" s="101"/>
      <c r="J99" s="101"/>
      <c r="K99" s="24"/>
      <c r="L99" s="92"/>
      <c r="M99" s="187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</row>
    <row r="100" spans="1:747" ht="15" customHeight="1" thickBot="1" x14ac:dyDescent="0.3">
      <c r="A100" s="62" t="s">
        <v>113</v>
      </c>
      <c r="B100" s="63"/>
      <c r="C100" s="63"/>
      <c r="D100" s="64"/>
      <c r="E100" s="21">
        <f t="shared" ref="E100:S100" si="13">SUM(E102:E123)</f>
        <v>24770.21</v>
      </c>
      <c r="F100" s="21">
        <f t="shared" si="13"/>
        <v>1972</v>
      </c>
      <c r="G100" s="21">
        <f t="shared" si="13"/>
        <v>2696</v>
      </c>
      <c r="H100" s="21">
        <f t="shared" si="13"/>
        <v>2190</v>
      </c>
      <c r="I100" s="21">
        <f t="shared" si="13"/>
        <v>3460</v>
      </c>
      <c r="J100" s="21">
        <f t="shared" si="13"/>
        <v>2725</v>
      </c>
      <c r="K100" s="21">
        <f t="shared" si="13"/>
        <v>3385</v>
      </c>
      <c r="L100" s="21">
        <f t="shared" si="13"/>
        <v>2973</v>
      </c>
      <c r="M100" s="183">
        <f t="shared" si="13"/>
        <v>0</v>
      </c>
      <c r="N100" s="21">
        <f t="shared" si="13"/>
        <v>84</v>
      </c>
      <c r="O100" s="21">
        <f t="shared" si="13"/>
        <v>380</v>
      </c>
      <c r="P100" s="21">
        <f t="shared" si="13"/>
        <v>362</v>
      </c>
      <c r="Q100" s="21">
        <f t="shared" si="13"/>
        <v>105</v>
      </c>
      <c r="R100" s="21">
        <f>SUM(R102:R123)</f>
        <v>565</v>
      </c>
      <c r="S100" s="21">
        <f t="shared" si="13"/>
        <v>1496</v>
      </c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  <c r="ABR100" s="92"/>
      <c r="ABS100" s="92"/>
    </row>
    <row r="101" spans="1:747" ht="14.45" customHeight="1" x14ac:dyDescent="0.25">
      <c r="A101" s="59" t="s">
        <v>17</v>
      </c>
      <c r="B101" s="59" t="s">
        <v>17</v>
      </c>
      <c r="C101" s="60" t="s">
        <v>17</v>
      </c>
      <c r="D101" s="60" t="s">
        <v>17</v>
      </c>
      <c r="E101" s="60" t="s">
        <v>17</v>
      </c>
      <c r="F101" s="61" t="s">
        <v>17</v>
      </c>
      <c r="K101" s="24"/>
    </row>
    <row r="102" spans="1:747" ht="14.45" customHeight="1" x14ac:dyDescent="0.25">
      <c r="A102" s="111" t="s">
        <v>114</v>
      </c>
      <c r="B102" s="112"/>
      <c r="C102" s="27" t="s">
        <v>73</v>
      </c>
      <c r="D102" s="27" t="s">
        <v>21</v>
      </c>
      <c r="E102" s="113">
        <v>1220</v>
      </c>
      <c r="F102" s="34">
        <v>0</v>
      </c>
      <c r="G102" s="31"/>
      <c r="H102" s="114">
        <v>192</v>
      </c>
      <c r="I102" s="114">
        <v>192</v>
      </c>
      <c r="J102" s="114">
        <v>200</v>
      </c>
      <c r="K102" s="32">
        <v>200</v>
      </c>
      <c r="L102" s="33"/>
      <c r="M102" s="184">
        <v>0</v>
      </c>
      <c r="N102" s="33">
        <v>0</v>
      </c>
      <c r="O102" s="33">
        <v>0</v>
      </c>
      <c r="P102" s="33">
        <v>0</v>
      </c>
      <c r="Q102" s="33">
        <v>0</v>
      </c>
      <c r="R102" s="33"/>
      <c r="S102" s="33">
        <f>SUM(M102:R102)</f>
        <v>0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</row>
    <row r="103" spans="1:747" ht="14.45" customHeight="1" x14ac:dyDescent="0.25">
      <c r="A103" s="111" t="s">
        <v>115</v>
      </c>
      <c r="B103" s="112"/>
      <c r="C103" s="27" t="s">
        <v>73</v>
      </c>
      <c r="D103" s="27" t="s">
        <v>21</v>
      </c>
      <c r="E103" s="113">
        <v>1470</v>
      </c>
      <c r="F103" s="34">
        <v>0</v>
      </c>
      <c r="G103" s="31"/>
      <c r="H103" s="114">
        <v>3</v>
      </c>
      <c r="I103" s="114">
        <v>3</v>
      </c>
      <c r="J103" s="114">
        <v>200</v>
      </c>
      <c r="K103" s="32">
        <v>200</v>
      </c>
      <c r="L103" s="33"/>
      <c r="M103" s="184">
        <v>0</v>
      </c>
      <c r="N103" s="33">
        <v>0</v>
      </c>
      <c r="O103" s="33">
        <v>0</v>
      </c>
      <c r="P103" s="33">
        <v>0</v>
      </c>
      <c r="Q103" s="33">
        <v>0</v>
      </c>
      <c r="R103" s="33"/>
      <c r="S103" s="33">
        <f t="shared" ref="S103:S123" si="14">SUM(M103:R103)</f>
        <v>0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</row>
    <row r="104" spans="1:747" ht="14.45" customHeight="1" x14ac:dyDescent="0.25">
      <c r="A104" s="111" t="s">
        <v>116</v>
      </c>
      <c r="B104" s="112"/>
      <c r="C104" s="27" t="s">
        <v>73</v>
      </c>
      <c r="D104" s="27" t="s">
        <v>21</v>
      </c>
      <c r="E104" s="113">
        <v>406</v>
      </c>
      <c r="F104" s="34">
        <v>0</v>
      </c>
      <c r="G104" s="31"/>
      <c r="H104" s="114">
        <v>21</v>
      </c>
      <c r="I104" s="114">
        <v>21</v>
      </c>
      <c r="J104" s="114"/>
      <c r="K104" s="32"/>
      <c r="L104" s="33"/>
      <c r="M104" s="184">
        <v>0</v>
      </c>
      <c r="N104" s="33">
        <v>0</v>
      </c>
      <c r="O104" s="33">
        <v>0</v>
      </c>
      <c r="P104" s="33">
        <v>0</v>
      </c>
      <c r="Q104" s="33">
        <v>0</v>
      </c>
      <c r="R104" s="33"/>
      <c r="S104" s="33">
        <f t="shared" si="14"/>
        <v>0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</row>
    <row r="105" spans="1:747" ht="14.45" customHeight="1" x14ac:dyDescent="0.25">
      <c r="A105" s="111" t="s">
        <v>117</v>
      </c>
      <c r="B105" s="112"/>
      <c r="C105" s="27" t="s">
        <v>73</v>
      </c>
      <c r="D105" s="27" t="s">
        <v>21</v>
      </c>
      <c r="E105" s="113">
        <v>1900</v>
      </c>
      <c r="F105" s="34">
        <v>0</v>
      </c>
      <c r="G105" s="31"/>
      <c r="H105" s="114">
        <v>302</v>
      </c>
      <c r="I105" s="114">
        <v>302</v>
      </c>
      <c r="J105" s="114">
        <v>300</v>
      </c>
      <c r="K105" s="32">
        <v>300</v>
      </c>
      <c r="L105" s="33"/>
      <c r="M105" s="184">
        <v>0</v>
      </c>
      <c r="N105" s="33">
        <v>0</v>
      </c>
      <c r="O105" s="33">
        <v>0</v>
      </c>
      <c r="P105" s="33">
        <v>0</v>
      </c>
      <c r="Q105" s="33">
        <v>0</v>
      </c>
      <c r="R105" s="33"/>
      <c r="S105" s="33">
        <f t="shared" si="14"/>
        <v>0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</row>
    <row r="106" spans="1:747" ht="14.45" customHeight="1" x14ac:dyDescent="0.25">
      <c r="A106" s="25" t="s">
        <v>118</v>
      </c>
      <c r="B106" s="26"/>
      <c r="C106" s="27" t="s">
        <v>1</v>
      </c>
      <c r="D106" s="27" t="s">
        <v>27</v>
      </c>
      <c r="E106" s="28">
        <v>1817</v>
      </c>
      <c r="F106" s="34">
        <v>595</v>
      </c>
      <c r="G106" s="30">
        <v>100</v>
      </c>
      <c r="H106" s="31">
        <v>300</v>
      </c>
      <c r="I106" s="31">
        <v>200</v>
      </c>
      <c r="J106" s="31">
        <v>300</v>
      </c>
      <c r="K106" s="40">
        <v>400</v>
      </c>
      <c r="L106" s="33">
        <v>400</v>
      </c>
      <c r="M106" s="184">
        <v>0</v>
      </c>
      <c r="N106" s="33">
        <v>38</v>
      </c>
      <c r="O106" s="33">
        <v>2</v>
      </c>
      <c r="P106" s="33">
        <v>0</v>
      </c>
      <c r="Q106" s="33">
        <v>93</v>
      </c>
      <c r="R106" s="33">
        <v>132</v>
      </c>
      <c r="S106" s="33">
        <f t="shared" si="14"/>
        <v>265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</row>
    <row r="107" spans="1:747" ht="14.45" customHeight="1" x14ac:dyDescent="0.25">
      <c r="A107" s="115" t="s">
        <v>119</v>
      </c>
      <c r="B107" s="116"/>
      <c r="C107" s="84" t="s">
        <v>0</v>
      </c>
      <c r="D107" s="84" t="s">
        <v>21</v>
      </c>
      <c r="E107" s="83">
        <v>485</v>
      </c>
      <c r="F107" s="34"/>
      <c r="G107" s="30"/>
      <c r="H107" s="31"/>
      <c r="I107" s="87">
        <v>50</v>
      </c>
      <c r="J107" s="87">
        <v>0</v>
      </c>
      <c r="K107" s="32"/>
      <c r="L107" s="33">
        <v>0</v>
      </c>
      <c r="M107" s="184">
        <v>0</v>
      </c>
      <c r="N107" s="33">
        <v>0</v>
      </c>
      <c r="O107" s="33">
        <v>0</v>
      </c>
      <c r="P107" s="33">
        <v>0</v>
      </c>
      <c r="Q107" s="33">
        <v>0</v>
      </c>
      <c r="R107" s="33"/>
      <c r="S107" s="33">
        <f t="shared" si="14"/>
        <v>0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</row>
    <row r="108" spans="1:747" ht="14.45" customHeight="1" x14ac:dyDescent="0.25">
      <c r="A108" s="25" t="s">
        <v>120</v>
      </c>
      <c r="B108" s="26"/>
      <c r="C108" s="27" t="s">
        <v>0</v>
      </c>
      <c r="D108" s="27" t="s">
        <v>27</v>
      </c>
      <c r="E108" s="28">
        <v>2666</v>
      </c>
      <c r="F108" s="34">
        <v>211</v>
      </c>
      <c r="G108" s="31">
        <v>211</v>
      </c>
      <c r="H108" s="31">
        <v>0</v>
      </c>
      <c r="I108" s="31">
        <v>0</v>
      </c>
      <c r="J108" s="31">
        <v>500</v>
      </c>
      <c r="K108" s="40">
        <v>1066</v>
      </c>
      <c r="L108" s="33">
        <v>800</v>
      </c>
      <c r="M108" s="184">
        <v>0</v>
      </c>
      <c r="N108" s="33">
        <v>0</v>
      </c>
      <c r="O108" s="33">
        <v>378</v>
      </c>
      <c r="P108" s="33">
        <v>0</v>
      </c>
      <c r="Q108" s="33">
        <v>12</v>
      </c>
      <c r="R108" s="33">
        <v>198</v>
      </c>
      <c r="S108" s="33">
        <f t="shared" si="14"/>
        <v>588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</row>
    <row r="109" spans="1:747" ht="14.45" customHeight="1" x14ac:dyDescent="0.25">
      <c r="A109" s="67" t="s">
        <v>121</v>
      </c>
      <c r="B109" s="108"/>
      <c r="C109" s="69" t="s">
        <v>0</v>
      </c>
      <c r="D109" s="69" t="s">
        <v>21</v>
      </c>
      <c r="E109" s="70">
        <v>888</v>
      </c>
      <c r="F109" s="109">
        <v>100</v>
      </c>
      <c r="G109" s="73">
        <v>100</v>
      </c>
      <c r="H109" s="73">
        <v>0</v>
      </c>
      <c r="I109" s="73">
        <v>100</v>
      </c>
      <c r="J109" s="73">
        <v>100</v>
      </c>
      <c r="K109" s="32">
        <v>100</v>
      </c>
      <c r="L109" s="41">
        <v>0</v>
      </c>
      <c r="M109" s="184">
        <v>0</v>
      </c>
      <c r="N109" s="41">
        <v>0</v>
      </c>
      <c r="O109" s="41">
        <v>0</v>
      </c>
      <c r="P109" s="41">
        <v>0</v>
      </c>
      <c r="Q109" s="41">
        <v>0</v>
      </c>
      <c r="R109" s="41"/>
      <c r="S109" s="33">
        <f t="shared" si="14"/>
        <v>0</v>
      </c>
    </row>
    <row r="110" spans="1:747" ht="14.45" customHeight="1" x14ac:dyDescent="0.25">
      <c r="A110" s="25" t="s">
        <v>121</v>
      </c>
      <c r="B110" s="26"/>
      <c r="C110" s="27" t="s">
        <v>0</v>
      </c>
      <c r="D110" s="27" t="s">
        <v>27</v>
      </c>
      <c r="E110" s="28">
        <v>1769</v>
      </c>
      <c r="F110" s="34">
        <v>150</v>
      </c>
      <c r="G110" s="30">
        <v>1769</v>
      </c>
      <c r="H110" s="39">
        <v>0</v>
      </c>
      <c r="I110" s="39">
        <v>619</v>
      </c>
      <c r="J110" s="39"/>
      <c r="K110" s="40"/>
      <c r="L110" s="41">
        <v>0</v>
      </c>
      <c r="M110" s="184">
        <v>0</v>
      </c>
      <c r="N110" s="41">
        <v>0</v>
      </c>
      <c r="O110" s="41">
        <v>0</v>
      </c>
      <c r="P110" s="41">
        <v>0</v>
      </c>
      <c r="Q110" s="41">
        <v>0</v>
      </c>
      <c r="R110" s="41"/>
      <c r="S110" s="33">
        <f t="shared" si="14"/>
        <v>0</v>
      </c>
    </row>
    <row r="111" spans="1:747" ht="14.45" customHeight="1" x14ac:dyDescent="0.25">
      <c r="A111" s="117" t="s">
        <v>122</v>
      </c>
      <c r="B111" s="65"/>
      <c r="C111" s="44" t="s">
        <v>54</v>
      </c>
      <c r="D111" s="44" t="s">
        <v>21</v>
      </c>
      <c r="E111" s="45">
        <v>92</v>
      </c>
      <c r="F111" s="44">
        <v>0</v>
      </c>
      <c r="G111" s="90"/>
      <c r="H111" s="90">
        <v>92</v>
      </c>
      <c r="I111" s="90">
        <v>92</v>
      </c>
      <c r="J111" s="90"/>
      <c r="K111" s="32"/>
      <c r="L111" s="41"/>
      <c r="M111" s="184">
        <v>0</v>
      </c>
      <c r="N111" s="41">
        <v>0</v>
      </c>
      <c r="O111" s="41">
        <v>0</v>
      </c>
      <c r="P111" s="41">
        <v>0</v>
      </c>
      <c r="Q111" s="41">
        <v>0</v>
      </c>
      <c r="R111" s="41"/>
      <c r="S111" s="33">
        <f t="shared" si="14"/>
        <v>0</v>
      </c>
    </row>
    <row r="112" spans="1:747" ht="14.45" customHeight="1" x14ac:dyDescent="0.25">
      <c r="A112" s="25" t="s">
        <v>123</v>
      </c>
      <c r="B112" s="49"/>
      <c r="C112" s="27" t="s">
        <v>124</v>
      </c>
      <c r="D112" s="27" t="s">
        <v>21</v>
      </c>
      <c r="E112" s="28">
        <v>267</v>
      </c>
      <c r="F112" s="29">
        <v>0</v>
      </c>
      <c r="G112" s="31"/>
      <c r="H112" s="74">
        <v>80</v>
      </c>
      <c r="I112" s="74">
        <v>80</v>
      </c>
      <c r="J112" s="74">
        <v>127</v>
      </c>
      <c r="K112" s="32">
        <v>127</v>
      </c>
      <c r="L112" s="41"/>
      <c r="M112" s="184">
        <v>0</v>
      </c>
      <c r="N112" s="41">
        <v>0</v>
      </c>
      <c r="O112" s="41">
        <v>0</v>
      </c>
      <c r="P112" s="41">
        <v>0</v>
      </c>
      <c r="Q112" s="41">
        <v>0</v>
      </c>
      <c r="R112" s="41"/>
      <c r="S112" s="33">
        <f t="shared" si="14"/>
        <v>0</v>
      </c>
    </row>
    <row r="113" spans="1:19" x14ac:dyDescent="0.25">
      <c r="A113" s="25" t="s">
        <v>125</v>
      </c>
      <c r="B113" s="49"/>
      <c r="C113" s="27" t="s">
        <v>124</v>
      </c>
      <c r="D113" s="27" t="s">
        <v>21</v>
      </c>
      <c r="E113" s="28">
        <v>267</v>
      </c>
      <c r="F113" s="29">
        <v>100</v>
      </c>
      <c r="G113" s="31">
        <v>100</v>
      </c>
      <c r="H113" s="39">
        <v>150</v>
      </c>
      <c r="I113" s="39">
        <v>150</v>
      </c>
      <c r="J113" s="39">
        <v>10</v>
      </c>
      <c r="K113" s="32">
        <v>10</v>
      </c>
      <c r="L113" s="41"/>
      <c r="M113" s="184">
        <v>0</v>
      </c>
      <c r="N113" s="41">
        <v>0</v>
      </c>
      <c r="O113" s="41">
        <v>0</v>
      </c>
      <c r="P113" s="41">
        <v>0</v>
      </c>
      <c r="Q113" s="41">
        <v>0</v>
      </c>
      <c r="R113" s="41"/>
      <c r="S113" s="33">
        <f t="shared" si="14"/>
        <v>0</v>
      </c>
    </row>
    <row r="114" spans="1:19" x14ac:dyDescent="0.25">
      <c r="A114" s="25" t="s">
        <v>126</v>
      </c>
      <c r="B114" s="49"/>
      <c r="C114" s="27" t="s">
        <v>0</v>
      </c>
      <c r="D114" s="27" t="s">
        <v>27</v>
      </c>
      <c r="E114" s="28">
        <v>3513</v>
      </c>
      <c r="F114" s="34">
        <v>816</v>
      </c>
      <c r="G114" s="30">
        <v>416</v>
      </c>
      <c r="H114" s="39">
        <v>700</v>
      </c>
      <c r="I114" s="39">
        <v>700</v>
      </c>
      <c r="J114" s="39">
        <v>800</v>
      </c>
      <c r="K114" s="40">
        <v>800</v>
      </c>
      <c r="L114" s="41">
        <v>362</v>
      </c>
      <c r="M114" s="184">
        <v>0</v>
      </c>
      <c r="N114" s="41">
        <v>46</v>
      </c>
      <c r="O114" s="41">
        <v>0</v>
      </c>
      <c r="P114" s="41">
        <v>0</v>
      </c>
      <c r="Q114" s="41">
        <v>0</v>
      </c>
      <c r="R114" s="41">
        <v>206</v>
      </c>
      <c r="S114" s="33">
        <f t="shared" si="14"/>
        <v>252</v>
      </c>
    </row>
    <row r="115" spans="1:19" x14ac:dyDescent="0.25">
      <c r="A115" s="42" t="s">
        <v>127</v>
      </c>
      <c r="B115" s="43"/>
      <c r="C115" s="44" t="s">
        <v>0</v>
      </c>
      <c r="D115" s="44" t="s">
        <v>27</v>
      </c>
      <c r="E115" s="45">
        <f>10*177.721</f>
        <v>1777.21</v>
      </c>
      <c r="F115" s="50">
        <v>0</v>
      </c>
      <c r="G115" s="48">
        <v>0</v>
      </c>
      <c r="H115" s="48">
        <v>50</v>
      </c>
      <c r="I115" s="48">
        <v>50</v>
      </c>
      <c r="J115" s="48">
        <v>188</v>
      </c>
      <c r="K115" s="40">
        <v>182</v>
      </c>
      <c r="L115" s="41">
        <v>611</v>
      </c>
      <c r="M115" s="184">
        <v>0</v>
      </c>
      <c r="N115" s="41">
        <v>0</v>
      </c>
      <c r="O115" s="41">
        <v>0</v>
      </c>
      <c r="P115" s="41">
        <v>9</v>
      </c>
      <c r="Q115" s="41">
        <v>0</v>
      </c>
      <c r="R115" s="41">
        <v>29</v>
      </c>
      <c r="S115" s="33">
        <f t="shared" si="14"/>
        <v>38</v>
      </c>
    </row>
    <row r="116" spans="1:19" x14ac:dyDescent="0.25">
      <c r="A116" s="42" t="s">
        <v>128</v>
      </c>
      <c r="B116" s="43"/>
      <c r="C116" s="44" t="s">
        <v>0</v>
      </c>
      <c r="D116" s="44" t="s">
        <v>21</v>
      </c>
      <c r="E116" s="45">
        <v>5332</v>
      </c>
      <c r="F116" s="50"/>
      <c r="G116" s="48"/>
      <c r="H116" s="48"/>
      <c r="I116" s="48"/>
      <c r="J116" s="48"/>
      <c r="K116" s="40"/>
      <c r="L116" s="41">
        <v>800</v>
      </c>
      <c r="M116" s="184">
        <v>0</v>
      </c>
      <c r="N116" s="41">
        <v>0</v>
      </c>
      <c r="O116" s="41">
        <v>0</v>
      </c>
      <c r="P116" s="41">
        <v>353</v>
      </c>
      <c r="Q116" s="41">
        <v>0</v>
      </c>
      <c r="R116" s="41"/>
      <c r="S116" s="33">
        <f t="shared" si="14"/>
        <v>353</v>
      </c>
    </row>
    <row r="117" spans="1:19" x14ac:dyDescent="0.25">
      <c r="A117" s="65" t="s">
        <v>129</v>
      </c>
      <c r="B117" s="44"/>
      <c r="C117" s="44" t="s">
        <v>54</v>
      </c>
      <c r="D117" s="44" t="s">
        <v>21</v>
      </c>
      <c r="E117" s="45">
        <v>216</v>
      </c>
      <c r="F117" s="46">
        <v>0</v>
      </c>
      <c r="G117" s="47">
        <v>0</v>
      </c>
      <c r="H117" s="90">
        <v>216</v>
      </c>
      <c r="I117" s="90">
        <v>216</v>
      </c>
      <c r="J117" s="90"/>
      <c r="K117" s="32"/>
      <c r="L117" s="41"/>
      <c r="M117" s="184">
        <v>0</v>
      </c>
      <c r="N117" s="41">
        <v>0</v>
      </c>
      <c r="O117" s="41">
        <v>0</v>
      </c>
      <c r="P117" s="41">
        <v>0</v>
      </c>
      <c r="Q117" s="41">
        <v>0</v>
      </c>
      <c r="R117" s="41"/>
      <c r="S117" s="33">
        <f t="shared" si="14"/>
        <v>0</v>
      </c>
    </row>
    <row r="118" spans="1:19" x14ac:dyDescent="0.25">
      <c r="A118" s="65" t="s">
        <v>130</v>
      </c>
      <c r="B118" s="44"/>
      <c r="C118" s="44" t="s">
        <v>54</v>
      </c>
      <c r="D118" s="44" t="s">
        <v>21</v>
      </c>
      <c r="E118" s="45">
        <v>15</v>
      </c>
      <c r="F118" s="46">
        <v>0</v>
      </c>
      <c r="G118" s="47">
        <v>0</v>
      </c>
      <c r="H118" s="90">
        <v>15</v>
      </c>
      <c r="I118" s="90">
        <v>15</v>
      </c>
      <c r="J118" s="90"/>
      <c r="K118" s="32"/>
      <c r="L118" s="41"/>
      <c r="M118" s="184">
        <v>0</v>
      </c>
      <c r="N118" s="41">
        <v>0</v>
      </c>
      <c r="O118" s="41">
        <v>0</v>
      </c>
      <c r="P118" s="41">
        <v>0</v>
      </c>
      <c r="Q118" s="41">
        <v>0</v>
      </c>
      <c r="R118" s="41"/>
      <c r="S118" s="33">
        <f t="shared" si="14"/>
        <v>0</v>
      </c>
    </row>
    <row r="119" spans="1:19" x14ac:dyDescent="0.25">
      <c r="A119" s="65" t="s">
        <v>131</v>
      </c>
      <c r="B119" s="44"/>
      <c r="C119" s="44" t="s">
        <v>54</v>
      </c>
      <c r="D119" s="44" t="s">
        <v>21</v>
      </c>
      <c r="E119" s="45">
        <v>69</v>
      </c>
      <c r="F119" s="46"/>
      <c r="G119" s="47"/>
      <c r="H119" s="90">
        <v>69</v>
      </c>
      <c r="I119" s="90">
        <v>69</v>
      </c>
      <c r="J119" s="90"/>
      <c r="K119" s="32"/>
      <c r="L119" s="41"/>
      <c r="M119" s="184">
        <v>0</v>
      </c>
      <c r="N119" s="41">
        <v>0</v>
      </c>
      <c r="O119" s="41">
        <v>0</v>
      </c>
      <c r="P119" s="41">
        <v>0</v>
      </c>
      <c r="Q119" s="41">
        <v>0</v>
      </c>
      <c r="R119" s="41"/>
      <c r="S119" s="33">
        <f t="shared" si="14"/>
        <v>0</v>
      </c>
    </row>
    <row r="120" spans="1:19" s="4" customFormat="1" x14ac:dyDescent="0.25">
      <c r="A120" s="49" t="s">
        <v>132</v>
      </c>
      <c r="B120" s="27"/>
      <c r="C120" s="27" t="s">
        <v>24</v>
      </c>
      <c r="D120" s="27" t="s">
        <v>21</v>
      </c>
      <c r="E120" s="28">
        <v>280</v>
      </c>
      <c r="F120" s="34">
        <v>0</v>
      </c>
      <c r="G120" s="30">
        <v>0</v>
      </c>
      <c r="H120" s="114">
        <v>0</v>
      </c>
      <c r="I120" s="114">
        <v>280</v>
      </c>
      <c r="J120" s="114"/>
      <c r="K120" s="32"/>
      <c r="L120" s="33"/>
      <c r="M120" s="184">
        <v>0</v>
      </c>
      <c r="N120" s="33">
        <v>0</v>
      </c>
      <c r="O120" s="33">
        <v>0</v>
      </c>
      <c r="P120" s="33">
        <v>0</v>
      </c>
      <c r="Q120" s="33">
        <v>0</v>
      </c>
      <c r="R120" s="33"/>
      <c r="S120" s="33">
        <f t="shared" si="14"/>
        <v>0</v>
      </c>
    </row>
    <row r="121" spans="1:19" s="4" customFormat="1" x14ac:dyDescent="0.25">
      <c r="A121" s="49" t="s">
        <v>133</v>
      </c>
      <c r="B121" s="27"/>
      <c r="C121" s="27" t="s">
        <v>24</v>
      </c>
      <c r="D121" s="27" t="s">
        <v>21</v>
      </c>
      <c r="E121" s="28">
        <v>123</v>
      </c>
      <c r="F121" s="34">
        <v>0</v>
      </c>
      <c r="G121" s="30">
        <v>0</v>
      </c>
      <c r="H121" s="114">
        <v>0</v>
      </c>
      <c r="I121" s="114">
        <v>123</v>
      </c>
      <c r="J121" s="114"/>
      <c r="K121" s="32"/>
      <c r="L121" s="33"/>
      <c r="M121" s="184">
        <v>0</v>
      </c>
      <c r="N121" s="33">
        <v>0</v>
      </c>
      <c r="O121" s="33">
        <v>0</v>
      </c>
      <c r="P121" s="33">
        <v>0</v>
      </c>
      <c r="Q121" s="33">
        <v>0</v>
      </c>
      <c r="R121" s="33"/>
      <c r="S121" s="33">
        <f t="shared" si="14"/>
        <v>0</v>
      </c>
    </row>
    <row r="122" spans="1:19" s="4" customFormat="1" x14ac:dyDescent="0.25">
      <c r="A122" s="49" t="s">
        <v>134</v>
      </c>
      <c r="B122" s="27"/>
      <c r="C122" s="27" t="s">
        <v>24</v>
      </c>
      <c r="D122" s="27" t="s">
        <v>21</v>
      </c>
      <c r="E122" s="28">
        <v>121</v>
      </c>
      <c r="F122" s="34">
        <v>0</v>
      </c>
      <c r="G122" s="30">
        <v>0</v>
      </c>
      <c r="H122" s="114">
        <v>0</v>
      </c>
      <c r="I122" s="114">
        <v>121</v>
      </c>
      <c r="J122" s="114"/>
      <c r="K122" s="32"/>
      <c r="L122" s="33"/>
      <c r="M122" s="184">
        <v>0</v>
      </c>
      <c r="N122" s="33">
        <v>0</v>
      </c>
      <c r="O122" s="33">
        <v>0</v>
      </c>
      <c r="P122" s="33">
        <v>0</v>
      </c>
      <c r="Q122" s="33">
        <v>0</v>
      </c>
      <c r="R122" s="33"/>
      <c r="S122" s="33">
        <f t="shared" si="14"/>
        <v>0</v>
      </c>
    </row>
    <row r="123" spans="1:19" s="4" customFormat="1" x14ac:dyDescent="0.25">
      <c r="A123" s="49" t="s">
        <v>135</v>
      </c>
      <c r="B123" s="27"/>
      <c r="C123" s="27" t="s">
        <v>24</v>
      </c>
      <c r="D123" s="27" t="s">
        <v>21</v>
      </c>
      <c r="E123" s="28">
        <v>77</v>
      </c>
      <c r="F123" s="34">
        <v>0</v>
      </c>
      <c r="G123" s="30">
        <v>0</v>
      </c>
      <c r="H123" s="114">
        <v>0</v>
      </c>
      <c r="I123" s="114">
        <v>77</v>
      </c>
      <c r="J123" s="114"/>
      <c r="K123" s="32"/>
      <c r="L123" s="33"/>
      <c r="M123" s="184">
        <v>0</v>
      </c>
      <c r="N123" s="33">
        <v>0</v>
      </c>
      <c r="O123" s="33">
        <v>0</v>
      </c>
      <c r="P123" s="33">
        <v>0</v>
      </c>
      <c r="Q123" s="33">
        <v>0</v>
      </c>
      <c r="R123" s="33"/>
      <c r="S123" s="33">
        <f t="shared" si="14"/>
        <v>0</v>
      </c>
    </row>
    <row r="124" spans="1:19" ht="15.75" thickBot="1" x14ac:dyDescent="0.3">
      <c r="A124" s="59" t="s">
        <v>17</v>
      </c>
      <c r="B124" s="59" t="s">
        <v>17</v>
      </c>
      <c r="C124" s="60" t="s">
        <v>17</v>
      </c>
      <c r="D124" s="60" t="s">
        <v>17</v>
      </c>
      <c r="E124" s="60" t="s">
        <v>17</v>
      </c>
      <c r="F124" s="29" t="s">
        <v>17</v>
      </c>
      <c r="K124" s="24"/>
    </row>
    <row r="125" spans="1:19" ht="15.75" thickBot="1" x14ac:dyDescent="0.3">
      <c r="A125" s="18" t="s">
        <v>136</v>
      </c>
      <c r="B125" s="19"/>
      <c r="C125" s="19"/>
      <c r="D125" s="19"/>
      <c r="E125" s="21">
        <f t="shared" ref="E125:L125" si="15">SUM(E127:E138)</f>
        <v>17916.504208385999</v>
      </c>
      <c r="F125" s="21">
        <f t="shared" si="15"/>
        <v>1062</v>
      </c>
      <c r="G125" s="21">
        <f t="shared" si="15"/>
        <v>1030</v>
      </c>
      <c r="H125" s="21">
        <f t="shared" si="15"/>
        <v>1600</v>
      </c>
      <c r="I125" s="21">
        <f t="shared" si="15"/>
        <v>2733</v>
      </c>
      <c r="J125" s="21">
        <f t="shared" si="15"/>
        <v>2750</v>
      </c>
      <c r="K125" s="21">
        <f t="shared" si="15"/>
        <v>1846</v>
      </c>
      <c r="L125" s="21">
        <f t="shared" si="15"/>
        <v>1597</v>
      </c>
      <c r="M125" s="183">
        <f>SUM(M127:M138)</f>
        <v>41</v>
      </c>
      <c r="N125" s="21">
        <f>SUM(N127:N138)</f>
        <v>53</v>
      </c>
      <c r="O125" s="21">
        <f>SUM(O127:O137)</f>
        <v>62</v>
      </c>
      <c r="P125" s="21">
        <f>SUM(P127:P138)</f>
        <v>0</v>
      </c>
      <c r="Q125" s="21">
        <f>SUM(Q127:Q138)</f>
        <v>157</v>
      </c>
      <c r="R125" s="21">
        <f>SUM(R127:R138)</f>
        <v>202</v>
      </c>
      <c r="S125" s="21">
        <f>SUM(S127:S137)</f>
        <v>515</v>
      </c>
    </row>
    <row r="126" spans="1:19" x14ac:dyDescent="0.25">
      <c r="A126" s="59" t="s">
        <v>17</v>
      </c>
      <c r="B126" s="59" t="s">
        <v>17</v>
      </c>
      <c r="C126" s="60" t="s">
        <v>17</v>
      </c>
      <c r="D126" s="60" t="s">
        <v>17</v>
      </c>
      <c r="E126" s="60" t="s">
        <v>17</v>
      </c>
      <c r="F126" s="61" t="s">
        <v>17</v>
      </c>
      <c r="G126" s="77" t="s">
        <v>17</v>
      </c>
      <c r="K126" s="24"/>
    </row>
    <row r="127" spans="1:19" s="4" customFormat="1" x14ac:dyDescent="0.25">
      <c r="A127" s="26" t="s">
        <v>137</v>
      </c>
      <c r="B127" s="26"/>
      <c r="C127" s="27" t="s">
        <v>0</v>
      </c>
      <c r="D127" s="27" t="s">
        <v>21</v>
      </c>
      <c r="E127" s="28">
        <v>597</v>
      </c>
      <c r="F127" s="29">
        <v>0</v>
      </c>
      <c r="G127" s="31">
        <v>0</v>
      </c>
      <c r="H127" s="114">
        <v>0</v>
      </c>
      <c r="I127" s="114">
        <v>500</v>
      </c>
      <c r="J127" s="114"/>
      <c r="K127" s="32"/>
      <c r="L127" s="33">
        <v>0</v>
      </c>
      <c r="M127" s="184">
        <v>0</v>
      </c>
      <c r="N127" s="33">
        <v>0</v>
      </c>
      <c r="O127" s="33"/>
      <c r="P127" s="33">
        <v>0</v>
      </c>
      <c r="Q127" s="33">
        <v>0</v>
      </c>
      <c r="R127" s="33"/>
      <c r="S127" s="33">
        <f>SUM(M127:R127)</f>
        <v>0</v>
      </c>
    </row>
    <row r="128" spans="1:19" x14ac:dyDescent="0.25">
      <c r="A128" s="26" t="s">
        <v>138</v>
      </c>
      <c r="B128" s="26"/>
      <c r="C128" s="27" t="s">
        <v>0</v>
      </c>
      <c r="D128" s="27" t="s">
        <v>27</v>
      </c>
      <c r="E128" s="28">
        <v>2544</v>
      </c>
      <c r="F128" s="34">
        <v>551</v>
      </c>
      <c r="G128" s="30">
        <v>400</v>
      </c>
      <c r="H128" s="39">
        <v>500</v>
      </c>
      <c r="I128" s="39">
        <v>500</v>
      </c>
      <c r="J128" s="39">
        <v>600</v>
      </c>
      <c r="K128" s="32">
        <v>350</v>
      </c>
      <c r="L128" s="41">
        <v>0</v>
      </c>
      <c r="M128" s="184">
        <v>0</v>
      </c>
      <c r="N128" s="41">
        <v>0</v>
      </c>
      <c r="O128" s="41"/>
      <c r="P128" s="41">
        <v>0</v>
      </c>
      <c r="Q128" s="41">
        <v>0</v>
      </c>
      <c r="R128" s="41"/>
      <c r="S128" s="33">
        <f t="shared" ref="S128:S138" si="16">SUM(M128:R128)</f>
        <v>0</v>
      </c>
    </row>
    <row r="129" spans="1:19" x14ac:dyDescent="0.25">
      <c r="A129" s="26" t="s">
        <v>139</v>
      </c>
      <c r="B129" s="26"/>
      <c r="C129" s="27" t="s">
        <v>0</v>
      </c>
      <c r="D129" s="27" t="s">
        <v>27</v>
      </c>
      <c r="E129" s="28">
        <v>1850.5849583859999</v>
      </c>
      <c r="F129" s="34">
        <v>80</v>
      </c>
      <c r="G129" s="30">
        <v>50</v>
      </c>
      <c r="H129" s="39">
        <v>100</v>
      </c>
      <c r="I129" s="39">
        <v>100</v>
      </c>
      <c r="J129" s="39">
        <v>100</v>
      </c>
      <c r="K129" s="32">
        <v>100</v>
      </c>
      <c r="L129" s="41">
        <v>350</v>
      </c>
      <c r="M129" s="184">
        <v>0</v>
      </c>
      <c r="N129" s="41">
        <v>53</v>
      </c>
      <c r="O129" s="41">
        <v>0</v>
      </c>
      <c r="P129" s="41">
        <v>0</v>
      </c>
      <c r="Q129" s="41">
        <v>0</v>
      </c>
      <c r="R129" s="41"/>
      <c r="S129" s="33">
        <f t="shared" si="16"/>
        <v>53</v>
      </c>
    </row>
    <row r="130" spans="1:19" x14ac:dyDescent="0.25">
      <c r="A130" s="26" t="s">
        <v>139</v>
      </c>
      <c r="B130" s="26"/>
      <c r="C130" s="27" t="s">
        <v>0</v>
      </c>
      <c r="D130" s="27" t="s">
        <v>21</v>
      </c>
      <c r="E130" s="28">
        <f>618+(9.25*177.721)</f>
        <v>2261.9192499999999</v>
      </c>
      <c r="F130" s="29">
        <v>50</v>
      </c>
      <c r="G130" s="31">
        <v>50</v>
      </c>
      <c r="H130" s="39">
        <v>200</v>
      </c>
      <c r="I130" s="39">
        <v>200</v>
      </c>
      <c r="J130" s="39">
        <v>300</v>
      </c>
      <c r="K130" s="32">
        <v>200</v>
      </c>
      <c r="L130" s="41">
        <v>200</v>
      </c>
      <c r="M130" s="184">
        <v>0</v>
      </c>
      <c r="N130" s="41">
        <v>0</v>
      </c>
      <c r="O130" s="41">
        <v>62</v>
      </c>
      <c r="P130" s="41">
        <v>0</v>
      </c>
      <c r="Q130" s="41">
        <v>0</v>
      </c>
      <c r="R130" s="41">
        <v>202</v>
      </c>
      <c r="S130" s="33">
        <f t="shared" si="16"/>
        <v>264</v>
      </c>
    </row>
    <row r="131" spans="1:19" x14ac:dyDescent="0.25">
      <c r="A131" s="26" t="s">
        <v>140</v>
      </c>
      <c r="B131" s="49"/>
      <c r="C131" s="27" t="s">
        <v>2</v>
      </c>
      <c r="D131" s="27" t="s">
        <v>27</v>
      </c>
      <c r="E131" s="28">
        <v>1781</v>
      </c>
      <c r="F131" s="34">
        <v>200</v>
      </c>
      <c r="G131" s="30">
        <f>50+200</f>
        <v>250</v>
      </c>
      <c r="H131" s="39">
        <v>350</v>
      </c>
      <c r="I131" s="39">
        <v>350</v>
      </c>
      <c r="J131" s="39">
        <v>800</v>
      </c>
      <c r="K131" s="32">
        <v>496</v>
      </c>
      <c r="L131" s="41">
        <v>397</v>
      </c>
      <c r="M131" s="184">
        <v>41</v>
      </c>
      <c r="N131" s="41">
        <v>0</v>
      </c>
      <c r="O131" s="41"/>
      <c r="P131" s="41">
        <v>0</v>
      </c>
      <c r="Q131" s="41">
        <v>157</v>
      </c>
      <c r="R131" s="41"/>
      <c r="S131" s="33">
        <f t="shared" si="16"/>
        <v>198</v>
      </c>
    </row>
    <row r="132" spans="1:19" x14ac:dyDescent="0.25">
      <c r="A132" s="26" t="s">
        <v>141</v>
      </c>
      <c r="B132" s="27"/>
      <c r="C132" s="27" t="s">
        <v>142</v>
      </c>
      <c r="D132" s="27" t="s">
        <v>21</v>
      </c>
      <c r="E132" s="28">
        <v>3481</v>
      </c>
      <c r="F132" s="29">
        <v>50</v>
      </c>
      <c r="G132" s="31">
        <v>50</v>
      </c>
      <c r="H132" s="39">
        <v>100</v>
      </c>
      <c r="I132" s="39">
        <v>100</v>
      </c>
      <c r="J132" s="39">
        <v>50</v>
      </c>
      <c r="K132" s="32">
        <v>50</v>
      </c>
      <c r="L132" s="41"/>
      <c r="M132" s="184">
        <v>0</v>
      </c>
      <c r="N132" s="41">
        <v>0</v>
      </c>
      <c r="O132" s="41"/>
      <c r="P132" s="41">
        <v>0</v>
      </c>
      <c r="Q132" s="41">
        <v>0</v>
      </c>
      <c r="R132" s="41"/>
      <c r="S132" s="33">
        <f t="shared" si="16"/>
        <v>0</v>
      </c>
    </row>
    <row r="133" spans="1:19" x14ac:dyDescent="0.25">
      <c r="A133" s="26" t="s">
        <v>143</v>
      </c>
      <c r="B133" s="27"/>
      <c r="C133" s="27" t="s">
        <v>0</v>
      </c>
      <c r="D133" s="27" t="s">
        <v>21</v>
      </c>
      <c r="E133" s="28">
        <v>151</v>
      </c>
      <c r="F133" s="29"/>
      <c r="G133" s="31"/>
      <c r="H133" s="39"/>
      <c r="I133" s="39">
        <v>0</v>
      </c>
      <c r="J133" s="39">
        <v>50</v>
      </c>
      <c r="K133" s="32">
        <v>50</v>
      </c>
      <c r="L133" s="41">
        <v>50</v>
      </c>
      <c r="M133" s="184">
        <v>0</v>
      </c>
      <c r="N133" s="41">
        <v>0</v>
      </c>
      <c r="O133" s="41"/>
      <c r="P133" s="41">
        <v>0</v>
      </c>
      <c r="Q133" s="41">
        <v>0</v>
      </c>
      <c r="R133" s="41"/>
      <c r="S133" s="33">
        <f t="shared" si="16"/>
        <v>0</v>
      </c>
    </row>
    <row r="134" spans="1:19" x14ac:dyDescent="0.25">
      <c r="A134" s="26" t="s">
        <v>144</v>
      </c>
      <c r="B134" s="27"/>
      <c r="C134" s="27" t="s">
        <v>73</v>
      </c>
      <c r="D134" s="27" t="s">
        <v>21</v>
      </c>
      <c r="E134" s="28">
        <f>10*200</f>
        <v>2000</v>
      </c>
      <c r="F134" s="29"/>
      <c r="G134" s="31"/>
      <c r="H134" s="39"/>
      <c r="I134" s="39"/>
      <c r="J134" s="74">
        <v>250</v>
      </c>
      <c r="K134" s="32">
        <v>250</v>
      </c>
      <c r="L134" s="41">
        <v>250</v>
      </c>
      <c r="M134" s="184">
        <v>0</v>
      </c>
      <c r="N134" s="41">
        <v>0</v>
      </c>
      <c r="O134" s="41"/>
      <c r="P134" s="41">
        <v>0</v>
      </c>
      <c r="Q134" s="41">
        <v>0</v>
      </c>
      <c r="R134" s="41"/>
      <c r="S134" s="33">
        <f t="shared" si="16"/>
        <v>0</v>
      </c>
    </row>
    <row r="135" spans="1:19" s="4" customFormat="1" x14ac:dyDescent="0.25">
      <c r="A135" s="49" t="s">
        <v>145</v>
      </c>
      <c r="B135" s="49"/>
      <c r="C135" s="27" t="s">
        <v>24</v>
      </c>
      <c r="D135" s="27" t="s">
        <v>21</v>
      </c>
      <c r="E135" s="28">
        <v>393</v>
      </c>
      <c r="F135" s="29">
        <v>0</v>
      </c>
      <c r="G135" s="31">
        <v>0</v>
      </c>
      <c r="H135" s="31">
        <v>0</v>
      </c>
      <c r="I135" s="31">
        <v>393</v>
      </c>
      <c r="J135" s="31"/>
      <c r="K135" s="32"/>
      <c r="L135" s="33"/>
      <c r="M135" s="184">
        <v>0</v>
      </c>
      <c r="N135" s="33">
        <v>0</v>
      </c>
      <c r="O135" s="33"/>
      <c r="P135" s="33">
        <v>0</v>
      </c>
      <c r="Q135" s="33">
        <v>0</v>
      </c>
      <c r="R135" s="33"/>
      <c r="S135" s="33">
        <f t="shared" si="16"/>
        <v>0</v>
      </c>
    </row>
    <row r="136" spans="1:19" s="4" customFormat="1" x14ac:dyDescent="0.25">
      <c r="A136" s="49" t="s">
        <v>146</v>
      </c>
      <c r="B136" s="49"/>
      <c r="C136" s="27" t="s">
        <v>24</v>
      </c>
      <c r="D136" s="27" t="s">
        <v>21</v>
      </c>
      <c r="E136" s="28">
        <v>77</v>
      </c>
      <c r="F136" s="29">
        <v>0</v>
      </c>
      <c r="G136" s="31">
        <v>0</v>
      </c>
      <c r="H136" s="31">
        <v>0</v>
      </c>
      <c r="I136" s="31">
        <v>77</v>
      </c>
      <c r="J136" s="31"/>
      <c r="K136" s="32"/>
      <c r="L136" s="33"/>
      <c r="M136" s="184">
        <v>0</v>
      </c>
      <c r="N136" s="33">
        <v>0</v>
      </c>
      <c r="O136" s="33"/>
      <c r="P136" s="33">
        <v>0</v>
      </c>
      <c r="Q136" s="33">
        <v>0</v>
      </c>
      <c r="R136" s="33"/>
      <c r="S136" s="33">
        <f t="shared" si="16"/>
        <v>0</v>
      </c>
    </row>
    <row r="137" spans="1:19" s="4" customFormat="1" x14ac:dyDescent="0.25">
      <c r="A137" s="49" t="s">
        <v>147</v>
      </c>
      <c r="B137" s="27"/>
      <c r="C137" s="27" t="s">
        <v>24</v>
      </c>
      <c r="D137" s="27" t="s">
        <v>21</v>
      </c>
      <c r="E137" s="28">
        <v>163</v>
      </c>
      <c r="F137" s="29">
        <v>0</v>
      </c>
      <c r="G137" s="31">
        <v>0</v>
      </c>
      <c r="H137" s="31">
        <v>0</v>
      </c>
      <c r="I137" s="31">
        <v>163</v>
      </c>
      <c r="J137" s="31"/>
      <c r="K137" s="32"/>
      <c r="L137" s="33"/>
      <c r="M137" s="184">
        <v>0</v>
      </c>
      <c r="N137" s="33">
        <v>0</v>
      </c>
      <c r="O137" s="33"/>
      <c r="P137" s="33">
        <v>0</v>
      </c>
      <c r="Q137" s="33">
        <v>0</v>
      </c>
      <c r="R137" s="33"/>
      <c r="S137" s="33">
        <f t="shared" si="16"/>
        <v>0</v>
      </c>
    </row>
    <row r="138" spans="1:19" x14ac:dyDescent="0.25">
      <c r="A138" s="26" t="s">
        <v>148</v>
      </c>
      <c r="B138" s="27"/>
      <c r="C138" s="27" t="s">
        <v>0</v>
      </c>
      <c r="D138" s="27" t="s">
        <v>27</v>
      </c>
      <c r="E138" s="28">
        <v>2617</v>
      </c>
      <c r="F138" s="34">
        <v>131</v>
      </c>
      <c r="G138" s="30">
        <v>230</v>
      </c>
      <c r="H138" s="118">
        <v>350</v>
      </c>
      <c r="I138" s="118">
        <v>350</v>
      </c>
      <c r="J138" s="118">
        <v>600</v>
      </c>
      <c r="K138" s="32">
        <v>350</v>
      </c>
      <c r="L138" s="41">
        <v>350</v>
      </c>
      <c r="M138" s="184">
        <v>0</v>
      </c>
      <c r="N138" s="41">
        <v>0</v>
      </c>
      <c r="O138" s="41"/>
      <c r="P138" s="41">
        <v>0</v>
      </c>
      <c r="Q138" s="41">
        <v>0</v>
      </c>
      <c r="R138" s="41"/>
      <c r="S138" s="33">
        <f t="shared" si="16"/>
        <v>0</v>
      </c>
    </row>
    <row r="139" spans="1:19" ht="15.75" thickBot="1" x14ac:dyDescent="0.3">
      <c r="A139" s="59" t="s">
        <v>17</v>
      </c>
      <c r="B139" s="59" t="s">
        <v>17</v>
      </c>
      <c r="C139" s="60" t="s">
        <v>17</v>
      </c>
      <c r="D139" s="60" t="s">
        <v>17</v>
      </c>
      <c r="E139" s="60" t="s">
        <v>17</v>
      </c>
      <c r="F139" s="29" t="s">
        <v>17</v>
      </c>
      <c r="K139" s="24"/>
    </row>
    <row r="140" spans="1:19" ht="15.75" thickBot="1" x14ac:dyDescent="0.3">
      <c r="A140" s="18" t="s">
        <v>149</v>
      </c>
      <c r="B140" s="19"/>
      <c r="C140" s="18"/>
      <c r="D140" s="19"/>
      <c r="E140" s="21">
        <f>SUM(E143:E175)</f>
        <v>33651.046999999999</v>
      </c>
      <c r="F140" s="21">
        <f t="shared" ref="F140:S140" si="17">SUM(F142:F175)</f>
        <v>2254</v>
      </c>
      <c r="G140" s="21">
        <f t="shared" si="17"/>
        <v>1854</v>
      </c>
      <c r="H140" s="21">
        <f t="shared" si="17"/>
        <v>3971</v>
      </c>
      <c r="I140" s="21">
        <f t="shared" si="17"/>
        <v>5000</v>
      </c>
      <c r="J140" s="21">
        <f t="shared" si="17"/>
        <v>4503</v>
      </c>
      <c r="K140" s="21">
        <f t="shared" si="17"/>
        <v>2703</v>
      </c>
      <c r="L140" s="21">
        <f t="shared" si="17"/>
        <v>5758</v>
      </c>
      <c r="M140" s="183">
        <f t="shared" si="17"/>
        <v>183</v>
      </c>
      <c r="N140" s="21">
        <f t="shared" si="17"/>
        <v>78</v>
      </c>
      <c r="O140" s="21">
        <f t="shared" si="17"/>
        <v>139</v>
      </c>
      <c r="P140" s="21">
        <f t="shared" si="17"/>
        <v>77</v>
      </c>
      <c r="Q140" s="21">
        <f>SUM(Q142:Q175)</f>
        <v>122</v>
      </c>
      <c r="R140" s="21">
        <f>SUM(R142:R175)</f>
        <v>122</v>
      </c>
      <c r="S140" s="21">
        <f t="shared" si="17"/>
        <v>721</v>
      </c>
    </row>
    <row r="141" spans="1:19" x14ac:dyDescent="0.25">
      <c r="A141" s="59" t="s">
        <v>17</v>
      </c>
      <c r="B141" s="59" t="s">
        <v>17</v>
      </c>
      <c r="C141" s="60" t="s">
        <v>17</v>
      </c>
      <c r="D141" s="60" t="s">
        <v>17</v>
      </c>
      <c r="E141" s="60" t="s">
        <v>17</v>
      </c>
      <c r="F141" s="61" t="s">
        <v>17</v>
      </c>
      <c r="G141" s="77" t="s">
        <v>17</v>
      </c>
      <c r="K141" s="24"/>
    </row>
    <row r="142" spans="1:19" x14ac:dyDescent="0.25">
      <c r="A142" s="119" t="s">
        <v>150</v>
      </c>
      <c r="B142" s="120"/>
      <c r="C142" s="121" t="s">
        <v>0</v>
      </c>
      <c r="D142" s="27" t="s">
        <v>27</v>
      </c>
      <c r="E142" s="122">
        <v>889</v>
      </c>
      <c r="F142" s="58">
        <v>0</v>
      </c>
      <c r="G142" s="58">
        <v>450</v>
      </c>
      <c r="H142" s="74">
        <v>240</v>
      </c>
      <c r="I142" s="74">
        <v>240</v>
      </c>
      <c r="J142" s="74">
        <v>300</v>
      </c>
      <c r="K142" s="40">
        <v>400</v>
      </c>
      <c r="L142" s="41">
        <v>100</v>
      </c>
      <c r="M142" s="184">
        <v>0</v>
      </c>
      <c r="N142" s="41">
        <v>0</v>
      </c>
      <c r="O142" s="41"/>
      <c r="P142" s="41">
        <v>0</v>
      </c>
      <c r="Q142" s="41">
        <v>0</v>
      </c>
      <c r="R142" s="41"/>
      <c r="S142" s="41">
        <f>SUM(M142:R142)</f>
        <v>0</v>
      </c>
    </row>
    <row r="143" spans="1:19" x14ac:dyDescent="0.25">
      <c r="A143" s="26" t="s">
        <v>151</v>
      </c>
      <c r="B143" s="26"/>
      <c r="C143" s="27" t="s">
        <v>0</v>
      </c>
      <c r="D143" s="27" t="s">
        <v>27</v>
      </c>
      <c r="E143" s="28">
        <v>194</v>
      </c>
      <c r="F143" s="34">
        <v>194</v>
      </c>
      <c r="G143" s="30">
        <v>194</v>
      </c>
      <c r="H143" s="39">
        <v>2</v>
      </c>
      <c r="I143" s="39">
        <v>149</v>
      </c>
      <c r="J143" s="39"/>
      <c r="K143" s="40"/>
      <c r="L143" s="41">
        <v>0</v>
      </c>
      <c r="M143" s="184">
        <v>0</v>
      </c>
      <c r="N143" s="41">
        <v>0</v>
      </c>
      <c r="O143" s="41"/>
      <c r="P143" s="41">
        <v>0</v>
      </c>
      <c r="Q143" s="41">
        <v>0</v>
      </c>
      <c r="R143" s="41"/>
      <c r="S143" s="41">
        <f t="shared" ref="S143:S175" si="18">SUM(M143:R143)</f>
        <v>0</v>
      </c>
    </row>
    <row r="144" spans="1:19" x14ac:dyDescent="0.25">
      <c r="A144" s="26" t="s">
        <v>151</v>
      </c>
      <c r="B144" s="26"/>
      <c r="C144" s="27" t="s">
        <v>0</v>
      </c>
      <c r="D144" s="27" t="s">
        <v>21</v>
      </c>
      <c r="E144" s="28">
        <v>883</v>
      </c>
      <c r="F144" s="29">
        <v>100</v>
      </c>
      <c r="G144" s="31">
        <v>100</v>
      </c>
      <c r="H144" s="39">
        <v>300</v>
      </c>
      <c r="I144" s="39">
        <v>300</v>
      </c>
      <c r="J144" s="39"/>
      <c r="K144" s="32"/>
      <c r="L144" s="41">
        <v>0</v>
      </c>
      <c r="M144" s="184">
        <v>0</v>
      </c>
      <c r="N144" s="41">
        <v>0</v>
      </c>
      <c r="O144" s="41"/>
      <c r="P144" s="41">
        <v>0</v>
      </c>
      <c r="Q144" s="41">
        <v>0</v>
      </c>
      <c r="R144" s="41"/>
      <c r="S144" s="41">
        <f t="shared" si="18"/>
        <v>0</v>
      </c>
    </row>
    <row r="145" spans="1:19" x14ac:dyDescent="0.25">
      <c r="A145" s="26" t="s">
        <v>152</v>
      </c>
      <c r="B145" s="26"/>
      <c r="C145" s="27" t="s">
        <v>0</v>
      </c>
      <c r="D145" s="27" t="s">
        <v>27</v>
      </c>
      <c r="E145" s="28">
        <v>2544</v>
      </c>
      <c r="F145" s="34">
        <v>350</v>
      </c>
      <c r="G145" s="30">
        <v>350</v>
      </c>
      <c r="H145" s="74">
        <v>900</v>
      </c>
      <c r="I145" s="74">
        <v>900</v>
      </c>
      <c r="J145" s="74">
        <v>850</v>
      </c>
      <c r="K145" s="40">
        <v>300</v>
      </c>
      <c r="L145" s="41">
        <v>346</v>
      </c>
      <c r="M145" s="184">
        <v>0</v>
      </c>
      <c r="N145" s="41">
        <v>0</v>
      </c>
      <c r="O145" s="41">
        <v>87</v>
      </c>
      <c r="P145" s="41">
        <v>0</v>
      </c>
      <c r="Q145" s="41">
        <v>0</v>
      </c>
      <c r="R145" s="41">
        <v>122</v>
      </c>
      <c r="S145" s="41">
        <f t="shared" si="18"/>
        <v>209</v>
      </c>
    </row>
    <row r="146" spans="1:19" x14ac:dyDescent="0.25">
      <c r="A146" s="123" t="s">
        <v>153</v>
      </c>
      <c r="B146" s="123"/>
      <c r="C146" s="124" t="s">
        <v>0</v>
      </c>
      <c r="D146" s="124" t="s">
        <v>27</v>
      </c>
      <c r="E146" s="125">
        <v>2466</v>
      </c>
      <c r="F146" s="126"/>
      <c r="G146" s="127"/>
      <c r="H146" s="128"/>
      <c r="I146" s="128"/>
      <c r="J146" s="128"/>
      <c r="K146" s="129"/>
      <c r="L146" s="130">
        <v>246</v>
      </c>
      <c r="M146" s="184">
        <v>0</v>
      </c>
      <c r="N146" s="130">
        <v>0</v>
      </c>
      <c r="O146" s="130"/>
      <c r="P146" s="130">
        <v>0</v>
      </c>
      <c r="Q146" s="130">
        <v>0</v>
      </c>
      <c r="R146" s="130"/>
      <c r="S146" s="41">
        <f t="shared" si="18"/>
        <v>0</v>
      </c>
    </row>
    <row r="147" spans="1:19" x14ac:dyDescent="0.25">
      <c r="A147" s="123" t="s">
        <v>153</v>
      </c>
      <c r="B147" s="123"/>
      <c r="C147" s="124" t="s">
        <v>0</v>
      </c>
      <c r="D147" s="124" t="s">
        <v>21</v>
      </c>
      <c r="E147" s="125">
        <v>889</v>
      </c>
      <c r="F147" s="126"/>
      <c r="G147" s="127"/>
      <c r="H147" s="128"/>
      <c r="I147" s="128"/>
      <c r="J147" s="128"/>
      <c r="K147" s="129"/>
      <c r="L147" s="130">
        <v>50</v>
      </c>
      <c r="M147" s="184">
        <v>0</v>
      </c>
      <c r="N147" s="130">
        <v>0</v>
      </c>
      <c r="O147" s="130"/>
      <c r="P147" s="130">
        <v>0</v>
      </c>
      <c r="Q147" s="130">
        <v>0</v>
      </c>
      <c r="R147" s="130"/>
      <c r="S147" s="41">
        <f t="shared" si="18"/>
        <v>0</v>
      </c>
    </row>
    <row r="148" spans="1:19" x14ac:dyDescent="0.25">
      <c r="A148" s="43" t="s">
        <v>202</v>
      </c>
      <c r="B148" s="50" t="s">
        <v>66</v>
      </c>
      <c r="C148" s="44" t="s">
        <v>2</v>
      </c>
      <c r="D148" s="44" t="s">
        <v>27</v>
      </c>
      <c r="E148" s="45">
        <v>4325</v>
      </c>
      <c r="F148" s="46">
        <v>343</v>
      </c>
      <c r="G148" s="47">
        <v>143</v>
      </c>
      <c r="H148" s="48">
        <v>200</v>
      </c>
      <c r="I148" s="48">
        <v>100</v>
      </c>
      <c r="J148" s="48">
        <v>1268</v>
      </c>
      <c r="K148" s="40">
        <v>728</v>
      </c>
      <c r="L148" s="41">
        <v>1180</v>
      </c>
      <c r="M148" s="184">
        <v>106</v>
      </c>
      <c r="N148" s="41">
        <v>0</v>
      </c>
      <c r="O148" s="41">
        <v>51</v>
      </c>
      <c r="P148" s="41">
        <v>57</v>
      </c>
      <c r="Q148" s="41">
        <v>90</v>
      </c>
      <c r="R148" s="41"/>
      <c r="S148" s="41">
        <f t="shared" si="18"/>
        <v>304</v>
      </c>
    </row>
    <row r="149" spans="1:19" x14ac:dyDescent="0.25">
      <c r="A149" s="43" t="s">
        <v>154</v>
      </c>
      <c r="B149" s="50" t="s">
        <v>66</v>
      </c>
      <c r="C149" s="44" t="s">
        <v>1</v>
      </c>
      <c r="D149" s="44" t="s">
        <v>27</v>
      </c>
      <c r="E149" s="45">
        <v>1454</v>
      </c>
      <c r="F149" s="46">
        <v>372</v>
      </c>
      <c r="G149" s="47">
        <v>72</v>
      </c>
      <c r="H149" s="48">
        <v>200</v>
      </c>
      <c r="I149" s="48">
        <v>200</v>
      </c>
      <c r="J149" s="48">
        <v>300</v>
      </c>
      <c r="K149" s="40">
        <v>200</v>
      </c>
      <c r="L149" s="41">
        <v>450</v>
      </c>
      <c r="M149" s="184">
        <v>0</v>
      </c>
      <c r="N149" s="41">
        <v>0</v>
      </c>
      <c r="O149" s="41"/>
      <c r="P149" s="41">
        <v>0</v>
      </c>
      <c r="Q149" s="41">
        <v>0</v>
      </c>
      <c r="R149" s="41"/>
      <c r="S149" s="41">
        <f t="shared" si="18"/>
        <v>0</v>
      </c>
    </row>
    <row r="150" spans="1:19" x14ac:dyDescent="0.25">
      <c r="A150" s="43" t="s">
        <v>155</v>
      </c>
      <c r="B150" s="50"/>
      <c r="C150" s="44" t="s">
        <v>1</v>
      </c>
      <c r="D150" s="44" t="s">
        <v>27</v>
      </c>
      <c r="E150" s="45">
        <v>1950</v>
      </c>
      <c r="F150" s="46"/>
      <c r="G150" s="47"/>
      <c r="H150" s="48"/>
      <c r="I150" s="48">
        <v>0</v>
      </c>
      <c r="J150" s="48">
        <v>0</v>
      </c>
      <c r="K150" s="40">
        <v>100</v>
      </c>
      <c r="L150" s="41">
        <v>250</v>
      </c>
      <c r="M150" s="184">
        <v>73</v>
      </c>
      <c r="N150" s="41">
        <v>0</v>
      </c>
      <c r="O150" s="41"/>
      <c r="P150" s="41">
        <v>20</v>
      </c>
      <c r="Q150" s="41">
        <v>24</v>
      </c>
      <c r="R150" s="41"/>
      <c r="S150" s="41">
        <f t="shared" si="18"/>
        <v>117</v>
      </c>
    </row>
    <row r="151" spans="1:19" x14ac:dyDescent="0.25">
      <c r="A151" s="26" t="s">
        <v>156</v>
      </c>
      <c r="B151" s="29"/>
      <c r="C151" s="27" t="s">
        <v>2</v>
      </c>
      <c r="D151" s="27" t="s">
        <v>27</v>
      </c>
      <c r="E151" s="28">
        <v>1030</v>
      </c>
      <c r="F151" s="34">
        <v>51</v>
      </c>
      <c r="G151" s="30">
        <v>51</v>
      </c>
      <c r="H151" s="39">
        <v>154</v>
      </c>
      <c r="I151" s="39">
        <v>50</v>
      </c>
      <c r="J151" s="39">
        <v>100</v>
      </c>
      <c r="K151" s="40">
        <v>50</v>
      </c>
      <c r="L151" s="41">
        <v>550</v>
      </c>
      <c r="M151" s="184">
        <v>0</v>
      </c>
      <c r="N151" s="41">
        <v>72</v>
      </c>
      <c r="O151" s="41">
        <v>1</v>
      </c>
      <c r="P151" s="41">
        <v>0</v>
      </c>
      <c r="Q151" s="41">
        <v>0</v>
      </c>
      <c r="R151" s="41"/>
      <c r="S151" s="41">
        <f t="shared" si="18"/>
        <v>73</v>
      </c>
    </row>
    <row r="152" spans="1:19" x14ac:dyDescent="0.25">
      <c r="A152" s="26" t="s">
        <v>156</v>
      </c>
      <c r="B152" s="29"/>
      <c r="C152" s="27" t="s">
        <v>2</v>
      </c>
      <c r="D152" s="27" t="s">
        <v>27</v>
      </c>
      <c r="E152" s="28">
        <v>3554</v>
      </c>
      <c r="F152" s="34">
        <v>0</v>
      </c>
      <c r="G152" s="30">
        <v>50</v>
      </c>
      <c r="H152" s="39">
        <v>250</v>
      </c>
      <c r="I152" s="39">
        <v>250</v>
      </c>
      <c r="J152" s="39">
        <v>450</v>
      </c>
      <c r="K152" s="40">
        <v>100</v>
      </c>
      <c r="L152" s="41">
        <v>550</v>
      </c>
      <c r="M152" s="184">
        <v>0</v>
      </c>
      <c r="N152" s="41">
        <v>0</v>
      </c>
      <c r="O152" s="41"/>
      <c r="P152" s="41">
        <v>0</v>
      </c>
      <c r="Q152" s="41">
        <v>0</v>
      </c>
      <c r="R152" s="41"/>
      <c r="S152" s="41">
        <f t="shared" si="18"/>
        <v>0</v>
      </c>
    </row>
    <row r="153" spans="1:19" x14ac:dyDescent="0.25">
      <c r="A153" s="26" t="s">
        <v>156</v>
      </c>
      <c r="B153" s="29"/>
      <c r="C153" s="27" t="s">
        <v>2</v>
      </c>
      <c r="D153" s="27" t="s">
        <v>21</v>
      </c>
      <c r="E153" s="28">
        <v>1244.047</v>
      </c>
      <c r="F153" s="29">
        <v>0</v>
      </c>
      <c r="G153" s="31">
        <v>0</v>
      </c>
      <c r="H153" s="39">
        <v>400</v>
      </c>
      <c r="I153" s="39">
        <v>400</v>
      </c>
      <c r="J153" s="39">
        <v>235</v>
      </c>
      <c r="K153" s="32">
        <v>175</v>
      </c>
      <c r="L153" s="41">
        <v>175</v>
      </c>
      <c r="M153" s="184">
        <v>0</v>
      </c>
      <c r="N153" s="41">
        <v>0</v>
      </c>
      <c r="O153" s="41"/>
      <c r="P153" s="41">
        <v>0</v>
      </c>
      <c r="Q153" s="41">
        <v>0</v>
      </c>
      <c r="R153" s="41"/>
      <c r="S153" s="41">
        <f t="shared" si="18"/>
        <v>0</v>
      </c>
    </row>
    <row r="154" spans="1:19" x14ac:dyDescent="0.25">
      <c r="A154" s="43" t="s">
        <v>203</v>
      </c>
      <c r="B154" s="50" t="s">
        <v>66</v>
      </c>
      <c r="C154" s="44" t="s">
        <v>2</v>
      </c>
      <c r="D154" s="44" t="s">
        <v>27</v>
      </c>
      <c r="E154" s="45">
        <v>5484</v>
      </c>
      <c r="F154" s="46">
        <v>444</v>
      </c>
      <c r="G154" s="47">
        <v>144</v>
      </c>
      <c r="H154" s="90">
        <v>200</v>
      </c>
      <c r="I154" s="90">
        <v>100</v>
      </c>
      <c r="J154" s="90">
        <v>500</v>
      </c>
      <c r="K154" s="40">
        <v>250</v>
      </c>
      <c r="L154" s="41">
        <v>900</v>
      </c>
      <c r="M154" s="184">
        <v>0</v>
      </c>
      <c r="N154" s="41">
        <v>0</v>
      </c>
      <c r="O154" s="41"/>
      <c r="P154" s="41">
        <v>0</v>
      </c>
      <c r="Q154" s="41">
        <v>0</v>
      </c>
      <c r="R154" s="41"/>
      <c r="S154" s="41">
        <f t="shared" si="18"/>
        <v>0</v>
      </c>
    </row>
    <row r="155" spans="1:19" x14ac:dyDescent="0.25">
      <c r="A155" s="43" t="s">
        <v>201</v>
      </c>
      <c r="B155" s="50" t="s">
        <v>66</v>
      </c>
      <c r="C155" s="44" t="s">
        <v>2</v>
      </c>
      <c r="D155" s="44" t="s">
        <v>27</v>
      </c>
      <c r="E155" s="45">
        <v>738</v>
      </c>
      <c r="F155" s="46">
        <v>50</v>
      </c>
      <c r="G155" s="47">
        <v>50</v>
      </c>
      <c r="H155" s="90">
        <v>151</v>
      </c>
      <c r="I155" s="90">
        <v>151</v>
      </c>
      <c r="J155" s="90">
        <v>200</v>
      </c>
      <c r="K155" s="40">
        <v>100</v>
      </c>
      <c r="L155" s="41">
        <v>508</v>
      </c>
      <c r="M155" s="184">
        <v>4</v>
      </c>
      <c r="N155" s="41">
        <v>6</v>
      </c>
      <c r="O155" s="41"/>
      <c r="P155" s="41">
        <v>0</v>
      </c>
      <c r="Q155" s="41">
        <v>8</v>
      </c>
      <c r="R155" s="41"/>
      <c r="S155" s="41">
        <f t="shared" si="18"/>
        <v>18</v>
      </c>
    </row>
    <row r="156" spans="1:19" x14ac:dyDescent="0.25">
      <c r="A156" s="43" t="s">
        <v>157</v>
      </c>
      <c r="B156" s="44"/>
      <c r="C156" s="44" t="s">
        <v>2</v>
      </c>
      <c r="D156" s="44" t="s">
        <v>21</v>
      </c>
      <c r="E156" s="45">
        <v>65</v>
      </c>
      <c r="F156" s="45">
        <v>0</v>
      </c>
      <c r="G156" s="131">
        <v>0</v>
      </c>
      <c r="H156" s="90">
        <v>65</v>
      </c>
      <c r="I156" s="90">
        <v>65</v>
      </c>
      <c r="J156" s="90"/>
      <c r="K156" s="32"/>
      <c r="L156" s="41">
        <v>65</v>
      </c>
      <c r="M156" s="184">
        <v>0</v>
      </c>
      <c r="N156" s="41">
        <v>0</v>
      </c>
      <c r="O156" s="41"/>
      <c r="P156" s="41">
        <v>0</v>
      </c>
      <c r="Q156" s="41">
        <v>0</v>
      </c>
      <c r="R156" s="41"/>
      <c r="S156" s="41">
        <f t="shared" si="18"/>
        <v>0</v>
      </c>
    </row>
    <row r="157" spans="1:19" s="4" customFormat="1" x14ac:dyDescent="0.25">
      <c r="A157" s="26" t="s">
        <v>158</v>
      </c>
      <c r="B157" s="27"/>
      <c r="C157" s="27" t="s">
        <v>24</v>
      </c>
      <c r="D157" s="27" t="s">
        <v>21</v>
      </c>
      <c r="E157" s="28">
        <v>215</v>
      </c>
      <c r="F157" s="28">
        <v>0</v>
      </c>
      <c r="G157" s="132">
        <v>0</v>
      </c>
      <c r="H157" s="114">
        <v>0</v>
      </c>
      <c r="I157" s="114">
        <v>215</v>
      </c>
      <c r="J157" s="114"/>
      <c r="K157" s="32"/>
      <c r="L157" s="33"/>
      <c r="M157" s="184">
        <v>0</v>
      </c>
      <c r="N157" s="33">
        <v>0</v>
      </c>
      <c r="O157" s="33"/>
      <c r="P157" s="33">
        <v>0</v>
      </c>
      <c r="Q157" s="33">
        <v>0</v>
      </c>
      <c r="R157" s="33"/>
      <c r="S157" s="41">
        <f t="shared" si="18"/>
        <v>0</v>
      </c>
    </row>
    <row r="158" spans="1:19" s="4" customFormat="1" x14ac:dyDescent="0.25">
      <c r="A158" s="26" t="s">
        <v>159</v>
      </c>
      <c r="B158" s="27"/>
      <c r="C158" s="27" t="s">
        <v>24</v>
      </c>
      <c r="D158" s="27" t="s">
        <v>21</v>
      </c>
      <c r="E158" s="28">
        <v>226</v>
      </c>
      <c r="F158" s="28">
        <v>0</v>
      </c>
      <c r="G158" s="132">
        <v>0</v>
      </c>
      <c r="H158" s="114">
        <v>0</v>
      </c>
      <c r="I158" s="114">
        <v>226</v>
      </c>
      <c r="J158" s="114"/>
      <c r="K158" s="32"/>
      <c r="L158" s="33"/>
      <c r="M158" s="184">
        <v>0</v>
      </c>
      <c r="N158" s="33">
        <v>0</v>
      </c>
      <c r="O158" s="33"/>
      <c r="P158" s="33">
        <v>0</v>
      </c>
      <c r="Q158" s="33">
        <v>0</v>
      </c>
      <c r="R158" s="33"/>
      <c r="S158" s="41">
        <f t="shared" si="18"/>
        <v>0</v>
      </c>
    </row>
    <row r="159" spans="1:19" s="4" customFormat="1" x14ac:dyDescent="0.25">
      <c r="A159" s="26" t="s">
        <v>160</v>
      </c>
      <c r="B159" s="27"/>
      <c r="C159" s="27" t="s">
        <v>24</v>
      </c>
      <c r="D159" s="27" t="s">
        <v>21</v>
      </c>
      <c r="E159" s="28">
        <v>60</v>
      </c>
      <c r="F159" s="28">
        <v>0</v>
      </c>
      <c r="G159" s="132">
        <v>0</v>
      </c>
      <c r="H159" s="114">
        <v>0</v>
      </c>
      <c r="I159" s="114">
        <v>60</v>
      </c>
      <c r="J159" s="114"/>
      <c r="K159" s="32"/>
      <c r="L159" s="33"/>
      <c r="M159" s="184">
        <v>0</v>
      </c>
      <c r="N159" s="33">
        <v>0</v>
      </c>
      <c r="O159" s="33"/>
      <c r="P159" s="33">
        <v>0</v>
      </c>
      <c r="Q159" s="33">
        <v>0</v>
      </c>
      <c r="R159" s="33"/>
      <c r="S159" s="41">
        <f t="shared" si="18"/>
        <v>0</v>
      </c>
    </row>
    <row r="160" spans="1:19" x14ac:dyDescent="0.25">
      <c r="A160" s="26" t="s">
        <v>161</v>
      </c>
      <c r="B160" s="49"/>
      <c r="C160" s="27" t="s">
        <v>2</v>
      </c>
      <c r="D160" s="27" t="s">
        <v>27</v>
      </c>
      <c r="E160" s="28">
        <v>807</v>
      </c>
      <c r="F160" s="34">
        <v>150</v>
      </c>
      <c r="G160" s="30">
        <v>50</v>
      </c>
      <c r="H160" s="39">
        <v>100</v>
      </c>
      <c r="I160" s="39">
        <v>100</v>
      </c>
      <c r="J160" s="39">
        <v>200</v>
      </c>
      <c r="K160" s="40">
        <v>200</v>
      </c>
      <c r="L160" s="41">
        <v>288</v>
      </c>
      <c r="M160" s="184">
        <v>0</v>
      </c>
      <c r="N160" s="41">
        <v>0</v>
      </c>
      <c r="O160" s="41"/>
      <c r="P160" s="41">
        <v>0</v>
      </c>
      <c r="Q160" s="41">
        <v>0</v>
      </c>
      <c r="R160" s="41"/>
      <c r="S160" s="41">
        <f t="shared" si="18"/>
        <v>0</v>
      </c>
    </row>
    <row r="161" spans="1:19" x14ac:dyDescent="0.25">
      <c r="A161" s="26" t="s">
        <v>162</v>
      </c>
      <c r="B161" s="26"/>
      <c r="C161" s="27" t="s">
        <v>163</v>
      </c>
      <c r="D161" s="27" t="s">
        <v>21</v>
      </c>
      <c r="E161" s="28">
        <v>622</v>
      </c>
      <c r="F161" s="29">
        <v>100</v>
      </c>
      <c r="G161" s="29">
        <v>100</v>
      </c>
      <c r="H161" s="39">
        <v>100</v>
      </c>
      <c r="I161" s="39">
        <v>100</v>
      </c>
      <c r="J161" s="39"/>
      <c r="K161" s="32"/>
      <c r="L161" s="41"/>
      <c r="M161" s="184">
        <v>0</v>
      </c>
      <c r="N161" s="41">
        <v>0</v>
      </c>
      <c r="O161" s="41"/>
      <c r="P161" s="41">
        <v>0</v>
      </c>
      <c r="Q161" s="41">
        <v>0</v>
      </c>
      <c r="R161" s="41"/>
      <c r="S161" s="41">
        <f t="shared" si="18"/>
        <v>0</v>
      </c>
    </row>
    <row r="162" spans="1:19" x14ac:dyDescent="0.25">
      <c r="A162" s="26" t="s">
        <v>164</v>
      </c>
      <c r="B162" s="26"/>
      <c r="C162" s="27" t="s">
        <v>142</v>
      </c>
      <c r="D162" s="27" t="s">
        <v>21</v>
      </c>
      <c r="E162" s="28">
        <v>2451</v>
      </c>
      <c r="F162" s="29">
        <v>100</v>
      </c>
      <c r="G162" s="29">
        <v>100</v>
      </c>
      <c r="H162" s="39">
        <v>100</v>
      </c>
      <c r="I162" s="39">
        <v>100</v>
      </c>
      <c r="J162" s="39">
        <v>100</v>
      </c>
      <c r="K162" s="32">
        <v>100</v>
      </c>
      <c r="L162" s="41">
        <v>100</v>
      </c>
      <c r="M162" s="184">
        <v>0</v>
      </c>
      <c r="N162" s="41">
        <v>0</v>
      </c>
      <c r="O162" s="41"/>
      <c r="P162" s="41">
        <v>0</v>
      </c>
      <c r="Q162" s="41">
        <v>0</v>
      </c>
      <c r="R162" s="41"/>
      <c r="S162" s="41">
        <f t="shared" si="18"/>
        <v>0</v>
      </c>
    </row>
    <row r="163" spans="1:19" x14ac:dyDescent="0.25">
      <c r="A163" s="65" t="s">
        <v>165</v>
      </c>
      <c r="B163" s="65"/>
      <c r="C163" s="44" t="s">
        <v>54</v>
      </c>
      <c r="D163" s="44" t="s">
        <v>21</v>
      </c>
      <c r="E163" s="45">
        <v>390</v>
      </c>
      <c r="F163" s="50">
        <v>0</v>
      </c>
      <c r="G163" s="50">
        <v>0</v>
      </c>
      <c r="H163" s="48">
        <v>390</v>
      </c>
      <c r="I163" s="48">
        <v>390</v>
      </c>
      <c r="J163" s="48"/>
      <c r="K163" s="32"/>
      <c r="L163" s="41"/>
      <c r="M163" s="184">
        <v>0</v>
      </c>
      <c r="N163" s="41">
        <v>0</v>
      </c>
      <c r="O163" s="41"/>
      <c r="P163" s="41">
        <v>0</v>
      </c>
      <c r="Q163" s="41">
        <v>0</v>
      </c>
      <c r="R163" s="41"/>
      <c r="S163" s="41">
        <f t="shared" si="18"/>
        <v>0</v>
      </c>
    </row>
    <row r="164" spans="1:19" x14ac:dyDescent="0.25">
      <c r="A164" s="133" t="s">
        <v>166</v>
      </c>
      <c r="B164" s="44"/>
      <c r="C164" s="44" t="s">
        <v>54</v>
      </c>
      <c r="D164" s="44" t="s">
        <v>21</v>
      </c>
      <c r="E164" s="45">
        <v>172</v>
      </c>
      <c r="F164" s="50">
        <v>0</v>
      </c>
      <c r="G164" s="50">
        <v>0</v>
      </c>
      <c r="H164" s="48">
        <v>172</v>
      </c>
      <c r="I164" s="48">
        <v>172</v>
      </c>
      <c r="J164" s="48"/>
      <c r="K164" s="32"/>
      <c r="L164" s="41"/>
      <c r="M164" s="184">
        <v>0</v>
      </c>
      <c r="N164" s="41">
        <v>0</v>
      </c>
      <c r="O164" s="41"/>
      <c r="P164" s="41">
        <v>0</v>
      </c>
      <c r="Q164" s="41">
        <v>0</v>
      </c>
      <c r="R164" s="41"/>
      <c r="S164" s="41">
        <f t="shared" si="18"/>
        <v>0</v>
      </c>
    </row>
    <row r="165" spans="1:19" x14ac:dyDescent="0.25">
      <c r="A165" s="133" t="s">
        <v>167</v>
      </c>
      <c r="B165" s="65"/>
      <c r="C165" s="44" t="s">
        <v>54</v>
      </c>
      <c r="D165" s="44" t="s">
        <v>21</v>
      </c>
      <c r="E165" s="45">
        <v>47</v>
      </c>
      <c r="F165" s="50">
        <v>0</v>
      </c>
      <c r="G165" s="50">
        <v>0</v>
      </c>
      <c r="H165" s="48">
        <v>47</v>
      </c>
      <c r="I165" s="48">
        <v>47</v>
      </c>
      <c r="J165" s="48"/>
      <c r="K165" s="32"/>
      <c r="L165" s="41"/>
      <c r="M165" s="184">
        <v>0</v>
      </c>
      <c r="N165" s="41">
        <v>0</v>
      </c>
      <c r="O165" s="41"/>
      <c r="P165" s="41">
        <v>0</v>
      </c>
      <c r="Q165" s="41">
        <v>0</v>
      </c>
      <c r="R165" s="41"/>
      <c r="S165" s="41">
        <f t="shared" si="18"/>
        <v>0</v>
      </c>
    </row>
    <row r="166" spans="1:19" x14ac:dyDescent="0.25">
      <c r="A166" s="133" t="s">
        <v>168</v>
      </c>
      <c r="B166" s="65"/>
      <c r="C166" s="44" t="s">
        <v>169</v>
      </c>
      <c r="D166" s="44" t="s">
        <v>21</v>
      </c>
      <c r="E166" s="45">
        <v>71</v>
      </c>
      <c r="F166" s="50">
        <v>0</v>
      </c>
      <c r="G166" s="50">
        <v>0</v>
      </c>
      <c r="H166" s="48">
        <v>0</v>
      </c>
      <c r="I166" s="48">
        <v>117</v>
      </c>
      <c r="J166" s="48"/>
      <c r="K166" s="32"/>
      <c r="L166" s="41"/>
      <c r="M166" s="184">
        <v>0</v>
      </c>
      <c r="N166" s="41">
        <v>0</v>
      </c>
      <c r="O166" s="41"/>
      <c r="P166" s="41">
        <v>0</v>
      </c>
      <c r="Q166" s="41">
        <v>0</v>
      </c>
      <c r="R166" s="41"/>
      <c r="S166" s="41">
        <f t="shared" si="18"/>
        <v>0</v>
      </c>
    </row>
    <row r="167" spans="1:19" x14ac:dyDescent="0.25">
      <c r="A167" s="133" t="s">
        <v>170</v>
      </c>
      <c r="B167" s="65"/>
      <c r="C167" s="44" t="s">
        <v>169</v>
      </c>
      <c r="D167" s="44" t="s">
        <v>21</v>
      </c>
      <c r="E167" s="45">
        <v>100</v>
      </c>
      <c r="F167" s="50">
        <v>0</v>
      </c>
      <c r="G167" s="50">
        <v>0</v>
      </c>
      <c r="H167" s="48">
        <v>0</v>
      </c>
      <c r="I167" s="48">
        <v>24</v>
      </c>
      <c r="J167" s="48"/>
      <c r="K167" s="32"/>
      <c r="L167" s="41"/>
      <c r="M167" s="184">
        <v>0</v>
      </c>
      <c r="N167" s="41">
        <v>0</v>
      </c>
      <c r="O167" s="41"/>
      <c r="P167" s="41">
        <v>0</v>
      </c>
      <c r="Q167" s="41">
        <v>0</v>
      </c>
      <c r="R167" s="41"/>
      <c r="S167" s="41">
        <f t="shared" si="18"/>
        <v>0</v>
      </c>
    </row>
    <row r="168" spans="1:19" s="100" customFormat="1" x14ac:dyDescent="0.25">
      <c r="A168" s="134" t="s">
        <v>171</v>
      </c>
      <c r="B168" s="94" t="s">
        <v>172</v>
      </c>
      <c r="C168" s="94" t="s">
        <v>173</v>
      </c>
      <c r="D168" s="94" t="s">
        <v>21</v>
      </c>
      <c r="E168" s="94">
        <v>355</v>
      </c>
      <c r="F168" s="29">
        <v>0</v>
      </c>
      <c r="G168" s="29">
        <v>0</v>
      </c>
      <c r="H168" s="29">
        <v>0</v>
      </c>
      <c r="I168" s="96">
        <v>0</v>
      </c>
      <c r="J168" s="96"/>
      <c r="K168" s="97"/>
      <c r="L168" s="135"/>
      <c r="M168" s="184">
        <v>0</v>
      </c>
      <c r="N168" s="135">
        <v>0</v>
      </c>
      <c r="O168" s="135"/>
      <c r="P168" s="135">
        <v>0</v>
      </c>
      <c r="Q168" s="135">
        <v>0</v>
      </c>
      <c r="R168" s="135"/>
      <c r="S168" s="41">
        <f t="shared" si="18"/>
        <v>0</v>
      </c>
    </row>
    <row r="169" spans="1:19" s="100" customFormat="1" x14ac:dyDescent="0.25">
      <c r="A169" s="134" t="s">
        <v>174</v>
      </c>
      <c r="B169" s="94" t="s">
        <v>172</v>
      </c>
      <c r="C169" s="94" t="s">
        <v>173</v>
      </c>
      <c r="D169" s="94" t="s">
        <v>21</v>
      </c>
      <c r="E169" s="95">
        <v>355</v>
      </c>
      <c r="F169" s="29">
        <v>0</v>
      </c>
      <c r="G169" s="29">
        <v>0</v>
      </c>
      <c r="H169" s="29">
        <v>0</v>
      </c>
      <c r="I169" s="96">
        <v>0</v>
      </c>
      <c r="J169" s="96"/>
      <c r="K169" s="97"/>
      <c r="L169" s="135"/>
      <c r="M169" s="184">
        <v>0</v>
      </c>
      <c r="N169" s="135">
        <v>0</v>
      </c>
      <c r="O169" s="135"/>
      <c r="P169" s="135">
        <v>0</v>
      </c>
      <c r="Q169" s="135">
        <v>0</v>
      </c>
      <c r="R169" s="135"/>
      <c r="S169" s="41">
        <f t="shared" si="18"/>
        <v>0</v>
      </c>
    </row>
    <row r="170" spans="1:19" s="100" customFormat="1" x14ac:dyDescent="0.25">
      <c r="A170" s="134" t="s">
        <v>175</v>
      </c>
      <c r="B170" s="94" t="s">
        <v>172</v>
      </c>
      <c r="C170" s="94" t="s">
        <v>173</v>
      </c>
      <c r="D170" s="94" t="s">
        <v>21</v>
      </c>
      <c r="E170" s="95">
        <v>178</v>
      </c>
      <c r="F170" s="29">
        <v>0</v>
      </c>
      <c r="G170" s="29">
        <v>0</v>
      </c>
      <c r="H170" s="29">
        <v>0</v>
      </c>
      <c r="I170" s="96">
        <v>0</v>
      </c>
      <c r="J170" s="96"/>
      <c r="K170" s="97"/>
      <c r="L170" s="135"/>
      <c r="M170" s="184">
        <v>0</v>
      </c>
      <c r="N170" s="135">
        <v>0</v>
      </c>
      <c r="O170" s="135"/>
      <c r="P170" s="135">
        <v>0</v>
      </c>
      <c r="Q170" s="135">
        <v>0</v>
      </c>
      <c r="R170" s="135"/>
      <c r="S170" s="41">
        <f t="shared" si="18"/>
        <v>0</v>
      </c>
    </row>
    <row r="171" spans="1:19" x14ac:dyDescent="0.25">
      <c r="A171" s="65" t="s">
        <v>176</v>
      </c>
      <c r="B171" s="44"/>
      <c r="C171" s="44" t="s">
        <v>169</v>
      </c>
      <c r="D171" s="44" t="s">
        <v>21</v>
      </c>
      <c r="E171" s="45">
        <v>184</v>
      </c>
      <c r="F171" s="50">
        <v>0</v>
      </c>
      <c r="G171" s="50">
        <v>0</v>
      </c>
      <c r="H171" s="48">
        <v>0</v>
      </c>
      <c r="I171" s="48">
        <v>113</v>
      </c>
      <c r="J171" s="48"/>
      <c r="K171" s="32"/>
      <c r="L171" s="41"/>
      <c r="M171" s="184">
        <v>0</v>
      </c>
      <c r="N171" s="41">
        <v>0</v>
      </c>
      <c r="O171" s="41"/>
      <c r="P171" s="41">
        <v>0</v>
      </c>
      <c r="Q171" s="41">
        <v>0</v>
      </c>
      <c r="R171" s="41"/>
      <c r="S171" s="41">
        <f t="shared" si="18"/>
        <v>0</v>
      </c>
    </row>
    <row r="172" spans="1:19" x14ac:dyDescent="0.25">
      <c r="A172" s="65" t="s">
        <v>177</v>
      </c>
      <c r="B172" s="44"/>
      <c r="C172" s="44" t="s">
        <v>169</v>
      </c>
      <c r="D172" s="44" t="s">
        <v>21</v>
      </c>
      <c r="E172" s="45">
        <v>81</v>
      </c>
      <c r="F172" s="50">
        <v>0</v>
      </c>
      <c r="G172" s="50">
        <v>0</v>
      </c>
      <c r="H172" s="48">
        <v>0</v>
      </c>
      <c r="I172" s="48">
        <v>17</v>
      </c>
      <c r="J172" s="48"/>
      <c r="K172" s="32"/>
      <c r="L172" s="41"/>
      <c r="M172" s="184">
        <v>0</v>
      </c>
      <c r="N172" s="41">
        <v>0</v>
      </c>
      <c r="O172" s="41"/>
      <c r="P172" s="41">
        <v>0</v>
      </c>
      <c r="Q172" s="41">
        <v>0</v>
      </c>
      <c r="R172" s="41"/>
      <c r="S172" s="41">
        <f t="shared" si="18"/>
        <v>0</v>
      </c>
    </row>
    <row r="173" spans="1:19" x14ac:dyDescent="0.25">
      <c r="A173" s="65" t="s">
        <v>178</v>
      </c>
      <c r="B173" s="44" t="s">
        <v>172</v>
      </c>
      <c r="C173" s="44" t="s">
        <v>169</v>
      </c>
      <c r="D173" s="44" t="s">
        <v>21</v>
      </c>
      <c r="E173" s="45">
        <v>180</v>
      </c>
      <c r="F173" s="50">
        <v>0</v>
      </c>
      <c r="G173" s="50">
        <v>0</v>
      </c>
      <c r="H173" s="48">
        <v>0</v>
      </c>
      <c r="I173" s="48">
        <v>164</v>
      </c>
      <c r="J173" s="48"/>
      <c r="K173" s="40"/>
      <c r="L173" s="41"/>
      <c r="M173" s="184">
        <v>0</v>
      </c>
      <c r="N173" s="41">
        <v>0</v>
      </c>
      <c r="O173" s="41"/>
      <c r="P173" s="41">
        <v>0</v>
      </c>
      <c r="Q173" s="41">
        <v>0</v>
      </c>
      <c r="R173" s="41"/>
      <c r="S173" s="41">
        <f t="shared" si="18"/>
        <v>0</v>
      </c>
    </row>
    <row r="174" spans="1:19" x14ac:dyDescent="0.25">
      <c r="A174" s="65" t="s">
        <v>179</v>
      </c>
      <c r="B174" s="44"/>
      <c r="C174" s="44" t="s">
        <v>169</v>
      </c>
      <c r="D174" s="44" t="s">
        <v>21</v>
      </c>
      <c r="E174" s="45">
        <v>309</v>
      </c>
      <c r="F174" s="50">
        <v>0</v>
      </c>
      <c r="G174" s="50">
        <v>0</v>
      </c>
      <c r="H174" s="48">
        <v>0</v>
      </c>
      <c r="I174" s="48">
        <v>250</v>
      </c>
      <c r="J174" s="48"/>
      <c r="K174" s="32"/>
      <c r="L174" s="41"/>
      <c r="M174" s="184">
        <v>0</v>
      </c>
      <c r="N174" s="41">
        <v>0</v>
      </c>
      <c r="O174" s="41"/>
      <c r="P174" s="41">
        <v>0</v>
      </c>
      <c r="Q174" s="41">
        <v>0</v>
      </c>
      <c r="R174" s="41"/>
      <c r="S174" s="41">
        <f t="shared" si="18"/>
        <v>0</v>
      </c>
    </row>
    <row r="175" spans="1:19" s="100" customFormat="1" x14ac:dyDescent="0.25">
      <c r="A175" s="134" t="s">
        <v>180</v>
      </c>
      <c r="B175" s="94" t="s">
        <v>172</v>
      </c>
      <c r="C175" s="94" t="s">
        <v>169</v>
      </c>
      <c r="D175" s="94" t="s">
        <v>21</v>
      </c>
      <c r="E175" s="95">
        <v>28</v>
      </c>
      <c r="F175" s="50">
        <v>0</v>
      </c>
      <c r="G175" s="50">
        <v>0</v>
      </c>
      <c r="H175" s="48">
        <v>0</v>
      </c>
      <c r="I175" s="136">
        <v>0</v>
      </c>
      <c r="J175" s="136"/>
      <c r="K175" s="97"/>
      <c r="L175" s="135"/>
      <c r="M175" s="184">
        <v>0</v>
      </c>
      <c r="N175" s="135">
        <v>0</v>
      </c>
      <c r="O175" s="135"/>
      <c r="P175" s="135">
        <v>0</v>
      </c>
      <c r="Q175" s="135">
        <v>0</v>
      </c>
      <c r="R175" s="135"/>
      <c r="S175" s="41">
        <f t="shared" si="18"/>
        <v>0</v>
      </c>
    </row>
    <row r="176" spans="1:19" ht="15.75" thickBot="1" x14ac:dyDescent="0.3">
      <c r="A176" s="59" t="s">
        <v>17</v>
      </c>
      <c r="B176" s="59" t="s">
        <v>17</v>
      </c>
      <c r="C176" s="60" t="s">
        <v>17</v>
      </c>
      <c r="D176" s="60" t="s">
        <v>17</v>
      </c>
      <c r="E176" s="60" t="s">
        <v>17</v>
      </c>
      <c r="F176" s="61" t="s">
        <v>17</v>
      </c>
      <c r="G176" s="77" t="s">
        <v>17</v>
      </c>
      <c r="K176" s="24"/>
    </row>
    <row r="177" spans="1:19" ht="15.75" thickBot="1" x14ac:dyDescent="0.3">
      <c r="A177" s="137" t="s">
        <v>181</v>
      </c>
      <c r="B177" s="138"/>
      <c r="C177" s="63"/>
      <c r="D177" s="64"/>
      <c r="E177" s="21">
        <f t="shared" ref="E177:S177" si="19">SUM(E179:E198)</f>
        <v>22142.024999999998</v>
      </c>
      <c r="F177" s="21">
        <f t="shared" si="19"/>
        <v>2774</v>
      </c>
      <c r="G177" s="21">
        <f t="shared" si="19"/>
        <v>2665</v>
      </c>
      <c r="H177" s="21">
        <f t="shared" si="19"/>
        <v>3467</v>
      </c>
      <c r="I177" s="21">
        <f t="shared" si="19"/>
        <v>3531</v>
      </c>
      <c r="J177" s="21">
        <f t="shared" si="19"/>
        <v>1889</v>
      </c>
      <c r="K177" s="21">
        <f t="shared" si="19"/>
        <v>1298</v>
      </c>
      <c r="L177" s="21">
        <f t="shared" si="19"/>
        <v>2297</v>
      </c>
      <c r="M177" s="183">
        <f t="shared" si="19"/>
        <v>40</v>
      </c>
      <c r="N177" s="21">
        <f t="shared" si="19"/>
        <v>342</v>
      </c>
      <c r="O177" s="21">
        <f t="shared" si="19"/>
        <v>22</v>
      </c>
      <c r="P177" s="21">
        <f t="shared" si="19"/>
        <v>42</v>
      </c>
      <c r="Q177" s="21">
        <f t="shared" si="19"/>
        <v>40</v>
      </c>
      <c r="R177" s="21">
        <f>SUM(R179:R198)</f>
        <v>182</v>
      </c>
      <c r="S177" s="21">
        <f t="shared" si="19"/>
        <v>668</v>
      </c>
    </row>
    <row r="178" spans="1:19" x14ac:dyDescent="0.25">
      <c r="A178" s="61" t="s">
        <v>17</v>
      </c>
      <c r="B178" s="61" t="s">
        <v>17</v>
      </c>
      <c r="C178" s="139" t="s">
        <v>17</v>
      </c>
      <c r="D178" s="139" t="s">
        <v>17</v>
      </c>
      <c r="E178" s="140" t="s">
        <v>17</v>
      </c>
      <c r="F178" s="141" t="s">
        <v>17</v>
      </c>
      <c r="K178" s="24"/>
    </row>
    <row r="179" spans="1:19" x14ac:dyDescent="0.25">
      <c r="A179" s="142" t="s">
        <v>182</v>
      </c>
      <c r="B179" s="44"/>
      <c r="C179" s="44" t="s">
        <v>54</v>
      </c>
      <c r="D179" s="44" t="s">
        <v>21</v>
      </c>
      <c r="E179" s="143">
        <v>267</v>
      </c>
      <c r="F179" s="44">
        <v>0</v>
      </c>
      <c r="G179" s="44">
        <v>0</v>
      </c>
      <c r="H179" s="90">
        <v>267</v>
      </c>
      <c r="I179" s="90">
        <v>267</v>
      </c>
      <c r="J179" s="90"/>
      <c r="K179" s="32"/>
      <c r="L179" s="41"/>
      <c r="M179" s="184">
        <v>0</v>
      </c>
      <c r="N179" s="41">
        <v>0</v>
      </c>
      <c r="O179" s="41">
        <v>0</v>
      </c>
      <c r="P179" s="41">
        <v>0</v>
      </c>
      <c r="Q179" s="41">
        <v>0</v>
      </c>
      <c r="R179" s="41"/>
      <c r="S179" s="41">
        <f>SUM(M179:R179)</f>
        <v>0</v>
      </c>
    </row>
    <row r="180" spans="1:19" x14ac:dyDescent="0.25">
      <c r="A180" s="142" t="s">
        <v>183</v>
      </c>
      <c r="B180" s="44"/>
      <c r="C180" s="44" t="s">
        <v>54</v>
      </c>
      <c r="D180" s="44" t="s">
        <v>21</v>
      </c>
      <c r="E180" s="143">
        <v>29</v>
      </c>
      <c r="F180" s="44">
        <v>0</v>
      </c>
      <c r="G180" s="44">
        <v>0</v>
      </c>
      <c r="H180" s="90">
        <v>29</v>
      </c>
      <c r="I180" s="90">
        <v>29</v>
      </c>
      <c r="J180" s="90"/>
      <c r="K180" s="32"/>
      <c r="L180" s="41"/>
      <c r="M180" s="184">
        <v>0</v>
      </c>
      <c r="N180" s="41">
        <v>0</v>
      </c>
      <c r="O180" s="41">
        <v>0</v>
      </c>
      <c r="P180" s="41">
        <v>0</v>
      </c>
      <c r="Q180" s="41">
        <v>0</v>
      </c>
      <c r="R180" s="41"/>
      <c r="S180" s="41">
        <f t="shared" ref="S180:S198" si="20">SUM(M180:R180)</f>
        <v>0</v>
      </c>
    </row>
    <row r="181" spans="1:19" x14ac:dyDescent="0.25">
      <c r="A181" s="142" t="s">
        <v>184</v>
      </c>
      <c r="B181" s="44"/>
      <c r="C181" s="44" t="s">
        <v>54</v>
      </c>
      <c r="D181" s="44" t="s">
        <v>21</v>
      </c>
      <c r="E181" s="143">
        <v>58</v>
      </c>
      <c r="F181" s="44"/>
      <c r="G181" s="44"/>
      <c r="H181" s="90">
        <v>58</v>
      </c>
      <c r="I181" s="90">
        <v>58</v>
      </c>
      <c r="J181" s="90"/>
      <c r="K181" s="32"/>
      <c r="L181" s="41"/>
      <c r="M181" s="184">
        <v>0</v>
      </c>
      <c r="N181" s="41">
        <v>0</v>
      </c>
      <c r="O181" s="41">
        <v>0</v>
      </c>
      <c r="P181" s="41">
        <v>0</v>
      </c>
      <c r="Q181" s="41">
        <v>0</v>
      </c>
      <c r="R181" s="41"/>
      <c r="S181" s="41">
        <f t="shared" si="20"/>
        <v>0</v>
      </c>
    </row>
    <row r="182" spans="1:19" s="4" customFormat="1" x14ac:dyDescent="0.25">
      <c r="A182" s="144" t="s">
        <v>185</v>
      </c>
      <c r="B182" s="27"/>
      <c r="C182" s="27" t="s">
        <v>24</v>
      </c>
      <c r="D182" s="27" t="s">
        <v>21</v>
      </c>
      <c r="E182" s="145">
        <v>157</v>
      </c>
      <c r="F182" s="27">
        <v>0</v>
      </c>
      <c r="G182" s="27">
        <v>0</v>
      </c>
      <c r="H182" s="114">
        <v>0</v>
      </c>
      <c r="I182" s="114">
        <v>157</v>
      </c>
      <c r="J182" s="114"/>
      <c r="K182" s="32"/>
      <c r="L182" s="33"/>
      <c r="M182" s="184">
        <v>0</v>
      </c>
      <c r="N182" s="33">
        <v>0</v>
      </c>
      <c r="O182" s="33">
        <v>0</v>
      </c>
      <c r="P182" s="33">
        <v>0</v>
      </c>
      <c r="Q182" s="33">
        <v>0</v>
      </c>
      <c r="R182" s="33"/>
      <c r="S182" s="41">
        <f t="shared" si="20"/>
        <v>0</v>
      </c>
    </row>
    <row r="183" spans="1:19" s="4" customFormat="1" x14ac:dyDescent="0.25">
      <c r="A183" s="144" t="s">
        <v>186</v>
      </c>
      <c r="B183" s="27"/>
      <c r="C183" s="27" t="s">
        <v>46</v>
      </c>
      <c r="D183" s="27" t="s">
        <v>21</v>
      </c>
      <c r="E183" s="145">
        <v>312</v>
      </c>
      <c r="F183" s="29">
        <v>229</v>
      </c>
      <c r="G183" s="29">
        <v>229</v>
      </c>
      <c r="H183" s="31">
        <v>229</v>
      </c>
      <c r="I183" s="31">
        <v>229</v>
      </c>
      <c r="J183" s="31"/>
      <c r="K183" s="32"/>
      <c r="L183" s="33"/>
      <c r="M183" s="184">
        <v>0</v>
      </c>
      <c r="N183" s="33">
        <v>0</v>
      </c>
      <c r="O183" s="33">
        <v>0</v>
      </c>
      <c r="P183" s="33">
        <v>0</v>
      </c>
      <c r="Q183" s="33">
        <v>0</v>
      </c>
      <c r="R183" s="33"/>
      <c r="S183" s="41">
        <f t="shared" si="20"/>
        <v>0</v>
      </c>
    </row>
    <row r="184" spans="1:19" s="4" customFormat="1" x14ac:dyDescent="0.25">
      <c r="A184" s="146" t="s">
        <v>187</v>
      </c>
      <c r="B184" s="27"/>
      <c r="C184" s="27" t="s">
        <v>73</v>
      </c>
      <c r="D184" s="27" t="s">
        <v>21</v>
      </c>
      <c r="E184" s="145">
        <v>105</v>
      </c>
      <c r="F184" s="29">
        <v>0</v>
      </c>
      <c r="G184" s="29">
        <v>0</v>
      </c>
      <c r="H184" s="114">
        <v>34</v>
      </c>
      <c r="I184" s="114">
        <v>34</v>
      </c>
      <c r="J184" s="114">
        <v>0</v>
      </c>
      <c r="K184" s="32"/>
      <c r="L184" s="33"/>
      <c r="M184" s="184">
        <v>0</v>
      </c>
      <c r="N184" s="33">
        <v>0</v>
      </c>
      <c r="O184" s="33">
        <v>0</v>
      </c>
      <c r="P184" s="33">
        <v>0</v>
      </c>
      <c r="Q184" s="33">
        <v>0</v>
      </c>
      <c r="R184" s="33"/>
      <c r="S184" s="41">
        <f t="shared" si="20"/>
        <v>0</v>
      </c>
    </row>
    <row r="185" spans="1:19" s="4" customFormat="1" x14ac:dyDescent="0.25">
      <c r="A185" s="144" t="s">
        <v>188</v>
      </c>
      <c r="B185" s="27"/>
      <c r="C185" s="27" t="s">
        <v>73</v>
      </c>
      <c r="D185" s="27" t="s">
        <v>21</v>
      </c>
      <c r="E185" s="145">
        <f>8*200</f>
        <v>1600</v>
      </c>
      <c r="F185" s="29"/>
      <c r="G185" s="29"/>
      <c r="H185" s="114"/>
      <c r="I185" s="114"/>
      <c r="J185" s="114">
        <v>100</v>
      </c>
      <c r="K185" s="32">
        <v>100</v>
      </c>
      <c r="L185" s="33">
        <v>100</v>
      </c>
      <c r="M185" s="184">
        <v>0</v>
      </c>
      <c r="N185" s="33">
        <v>0</v>
      </c>
      <c r="O185" s="33">
        <v>0</v>
      </c>
      <c r="P185" s="33">
        <v>0</v>
      </c>
      <c r="Q185" s="33">
        <v>0</v>
      </c>
      <c r="R185" s="33"/>
      <c r="S185" s="41">
        <f t="shared" si="20"/>
        <v>0</v>
      </c>
    </row>
    <row r="186" spans="1:19" s="4" customFormat="1" x14ac:dyDescent="0.25">
      <c r="A186" s="49" t="s">
        <v>189</v>
      </c>
      <c r="B186" s="27"/>
      <c r="C186" s="27" t="s">
        <v>46</v>
      </c>
      <c r="D186" s="27" t="s">
        <v>21</v>
      </c>
      <c r="E186" s="27">
        <v>400</v>
      </c>
      <c r="F186" s="29">
        <v>200</v>
      </c>
      <c r="G186" s="29">
        <v>200</v>
      </c>
      <c r="H186" s="31">
        <v>200</v>
      </c>
      <c r="I186" s="31">
        <v>200</v>
      </c>
      <c r="J186" s="31"/>
      <c r="K186" s="32"/>
      <c r="L186" s="33">
        <v>50</v>
      </c>
      <c r="M186" s="184">
        <v>0</v>
      </c>
      <c r="N186" s="33">
        <v>0</v>
      </c>
      <c r="O186" s="33">
        <v>0</v>
      </c>
      <c r="P186" s="33">
        <v>0</v>
      </c>
      <c r="Q186" s="33">
        <v>0</v>
      </c>
      <c r="R186" s="33"/>
      <c r="S186" s="41">
        <f t="shared" si="20"/>
        <v>0</v>
      </c>
    </row>
    <row r="187" spans="1:19" s="4" customFormat="1" x14ac:dyDescent="0.25">
      <c r="A187" s="49" t="s">
        <v>190</v>
      </c>
      <c r="B187" s="27"/>
      <c r="C187" s="27" t="s">
        <v>46</v>
      </c>
      <c r="D187" s="27" t="s">
        <v>21</v>
      </c>
      <c r="E187" s="27">
        <v>400</v>
      </c>
      <c r="F187" s="29">
        <v>200</v>
      </c>
      <c r="G187" s="29">
        <v>200</v>
      </c>
      <c r="H187" s="31">
        <v>200</v>
      </c>
      <c r="I187" s="31">
        <v>200</v>
      </c>
      <c r="J187" s="31"/>
      <c r="K187" s="32"/>
      <c r="L187" s="33">
        <v>100</v>
      </c>
      <c r="M187" s="184">
        <v>0</v>
      </c>
      <c r="N187" s="33">
        <v>0</v>
      </c>
      <c r="O187" s="33">
        <v>0</v>
      </c>
      <c r="P187" s="33">
        <v>0</v>
      </c>
      <c r="Q187" s="33">
        <v>0</v>
      </c>
      <c r="R187" s="33"/>
      <c r="S187" s="41">
        <f t="shared" si="20"/>
        <v>0</v>
      </c>
    </row>
    <row r="188" spans="1:19" s="4" customFormat="1" x14ac:dyDescent="0.25">
      <c r="A188" s="49" t="s">
        <v>191</v>
      </c>
      <c r="B188" s="27"/>
      <c r="C188" s="27" t="s">
        <v>46</v>
      </c>
      <c r="D188" s="27" t="s">
        <v>21</v>
      </c>
      <c r="E188" s="27">
        <v>2400</v>
      </c>
      <c r="F188" s="29">
        <v>600</v>
      </c>
      <c r="G188" s="29">
        <v>600</v>
      </c>
      <c r="H188" s="31">
        <v>600</v>
      </c>
      <c r="I188" s="31">
        <v>600</v>
      </c>
      <c r="J188" s="31"/>
      <c r="K188" s="32"/>
      <c r="L188" s="33">
        <v>200</v>
      </c>
      <c r="M188" s="184">
        <v>0</v>
      </c>
      <c r="N188" s="33">
        <v>0</v>
      </c>
      <c r="O188" s="33">
        <v>0</v>
      </c>
      <c r="P188" s="33">
        <v>0</v>
      </c>
      <c r="Q188" s="33">
        <v>0</v>
      </c>
      <c r="R188" s="33"/>
      <c r="S188" s="41">
        <f t="shared" si="20"/>
        <v>0</v>
      </c>
    </row>
    <row r="189" spans="1:19" s="4" customFormat="1" x14ac:dyDescent="0.25">
      <c r="A189" s="49" t="s">
        <v>192</v>
      </c>
      <c r="B189" s="27"/>
      <c r="C189" s="27" t="s">
        <v>46</v>
      </c>
      <c r="D189" s="27" t="s">
        <v>21</v>
      </c>
      <c r="E189" s="27">
        <v>1400</v>
      </c>
      <c r="F189" s="29">
        <v>400</v>
      </c>
      <c r="G189" s="29">
        <v>400</v>
      </c>
      <c r="H189" s="31">
        <v>400</v>
      </c>
      <c r="I189" s="31">
        <v>400</v>
      </c>
      <c r="J189" s="31"/>
      <c r="K189" s="32"/>
      <c r="L189" s="33">
        <v>100</v>
      </c>
      <c r="M189" s="184">
        <v>0</v>
      </c>
      <c r="N189" s="33">
        <v>0</v>
      </c>
      <c r="O189" s="33">
        <v>0</v>
      </c>
      <c r="P189" s="33">
        <v>0</v>
      </c>
      <c r="Q189" s="33">
        <v>0</v>
      </c>
      <c r="R189" s="33"/>
      <c r="S189" s="41">
        <f t="shared" si="20"/>
        <v>0</v>
      </c>
    </row>
    <row r="190" spans="1:19" x14ac:dyDescent="0.25">
      <c r="A190" s="26" t="s">
        <v>193</v>
      </c>
      <c r="B190" s="27" t="s">
        <v>172</v>
      </c>
      <c r="C190" s="27" t="s">
        <v>142</v>
      </c>
      <c r="D190" s="27" t="s">
        <v>21</v>
      </c>
      <c r="E190" s="27">
        <v>3598</v>
      </c>
      <c r="F190" s="29">
        <v>500</v>
      </c>
      <c r="G190" s="29">
        <v>500</v>
      </c>
      <c r="H190" s="74">
        <v>500</v>
      </c>
      <c r="I190" s="74">
        <v>500</v>
      </c>
      <c r="J190" s="74">
        <v>400</v>
      </c>
      <c r="K190" s="40">
        <v>200</v>
      </c>
      <c r="L190" s="41">
        <v>100</v>
      </c>
      <c r="M190" s="184">
        <v>0</v>
      </c>
      <c r="N190" s="41">
        <v>0</v>
      </c>
      <c r="O190" s="41">
        <v>0</v>
      </c>
      <c r="P190" s="41">
        <v>0</v>
      </c>
      <c r="Q190" s="41">
        <v>0</v>
      </c>
      <c r="R190" s="41"/>
      <c r="S190" s="41">
        <f t="shared" si="20"/>
        <v>0</v>
      </c>
    </row>
    <row r="191" spans="1:19" s="100" customFormat="1" x14ac:dyDescent="0.25">
      <c r="A191" s="98" t="s">
        <v>194</v>
      </c>
      <c r="B191" s="147" t="s">
        <v>172</v>
      </c>
      <c r="C191" s="147" t="s">
        <v>142</v>
      </c>
      <c r="D191" s="147" t="s">
        <v>21</v>
      </c>
      <c r="E191" s="94">
        <v>480</v>
      </c>
      <c r="F191" s="29">
        <v>0</v>
      </c>
      <c r="G191" s="29">
        <v>0</v>
      </c>
      <c r="H191" s="39">
        <v>0</v>
      </c>
      <c r="I191" s="136">
        <v>0</v>
      </c>
      <c r="J191" s="136"/>
      <c r="K191" s="97"/>
      <c r="L191" s="135"/>
      <c r="M191" s="184">
        <v>0</v>
      </c>
      <c r="N191" s="135">
        <v>0</v>
      </c>
      <c r="O191" s="135">
        <v>0</v>
      </c>
      <c r="P191" s="135">
        <v>0</v>
      </c>
      <c r="Q191" s="135">
        <v>0</v>
      </c>
      <c r="R191" s="135"/>
      <c r="S191" s="41">
        <f t="shared" si="20"/>
        <v>0</v>
      </c>
    </row>
    <row r="192" spans="1:19" s="4" customFormat="1" x14ac:dyDescent="0.25">
      <c r="A192" s="26" t="s">
        <v>195</v>
      </c>
      <c r="B192" s="148"/>
      <c r="C192" s="148" t="s">
        <v>2</v>
      </c>
      <c r="D192" s="148" t="s">
        <v>27</v>
      </c>
      <c r="E192" s="27">
        <v>1280</v>
      </c>
      <c r="F192" s="29">
        <v>0</v>
      </c>
      <c r="G192" s="29">
        <v>0</v>
      </c>
      <c r="H192" s="31">
        <v>0</v>
      </c>
      <c r="I192" s="31">
        <v>130</v>
      </c>
      <c r="J192" s="31">
        <v>200</v>
      </c>
      <c r="K192" s="40">
        <v>150</v>
      </c>
      <c r="L192" s="33">
        <v>117</v>
      </c>
      <c r="M192" s="184">
        <v>0</v>
      </c>
      <c r="N192" s="33">
        <v>0</v>
      </c>
      <c r="O192" s="33">
        <v>0</v>
      </c>
      <c r="P192" s="33">
        <v>0</v>
      </c>
      <c r="Q192" s="33">
        <v>0</v>
      </c>
      <c r="R192" s="33"/>
      <c r="S192" s="41">
        <f t="shared" si="20"/>
        <v>0</v>
      </c>
    </row>
    <row r="193" spans="1:19" s="4" customFormat="1" x14ac:dyDescent="0.25">
      <c r="A193" s="26" t="s">
        <v>195</v>
      </c>
      <c r="B193" s="148"/>
      <c r="C193" s="148" t="s">
        <v>2</v>
      </c>
      <c r="D193" s="148" t="s">
        <v>21</v>
      </c>
      <c r="E193" s="27">
        <v>27</v>
      </c>
      <c r="F193" s="29">
        <v>0</v>
      </c>
      <c r="G193" s="29">
        <v>0</v>
      </c>
      <c r="H193" s="31">
        <v>0</v>
      </c>
      <c r="I193" s="31">
        <v>27</v>
      </c>
      <c r="J193" s="31"/>
      <c r="K193" s="32">
        <v>27</v>
      </c>
      <c r="L193" s="33">
        <v>27</v>
      </c>
      <c r="M193" s="184">
        <v>0</v>
      </c>
      <c r="N193" s="33">
        <v>0</v>
      </c>
      <c r="O193" s="33">
        <v>0</v>
      </c>
      <c r="P193" s="33">
        <v>0</v>
      </c>
      <c r="Q193" s="33">
        <v>0</v>
      </c>
      <c r="R193" s="33"/>
      <c r="S193" s="41">
        <f t="shared" si="20"/>
        <v>0</v>
      </c>
    </row>
    <row r="194" spans="1:19" s="4" customFormat="1" x14ac:dyDescent="0.25">
      <c r="A194" s="43" t="s">
        <v>196</v>
      </c>
      <c r="B194" s="149"/>
      <c r="C194" s="149" t="s">
        <v>0</v>
      </c>
      <c r="D194" s="149" t="s">
        <v>27</v>
      </c>
      <c r="E194" s="44">
        <v>1777</v>
      </c>
      <c r="F194" s="50"/>
      <c r="G194" s="50"/>
      <c r="H194" s="48"/>
      <c r="I194" s="48"/>
      <c r="J194" s="48"/>
      <c r="K194" s="52"/>
      <c r="L194" s="53">
        <v>170</v>
      </c>
      <c r="M194" s="184">
        <v>0</v>
      </c>
      <c r="N194" s="53">
        <v>88</v>
      </c>
      <c r="O194" s="53">
        <v>0</v>
      </c>
      <c r="P194" s="53">
        <v>0</v>
      </c>
      <c r="Q194" s="53">
        <v>0</v>
      </c>
      <c r="R194" s="53"/>
      <c r="S194" s="41">
        <f t="shared" si="20"/>
        <v>88</v>
      </c>
    </row>
    <row r="195" spans="1:19" s="4" customFormat="1" x14ac:dyDescent="0.25">
      <c r="A195" s="43" t="s">
        <v>196</v>
      </c>
      <c r="B195" s="149"/>
      <c r="C195" s="149" t="s">
        <v>0</v>
      </c>
      <c r="D195" s="149" t="s">
        <v>21</v>
      </c>
      <c r="E195" s="44">
        <v>889</v>
      </c>
      <c r="F195" s="50"/>
      <c r="G195" s="50"/>
      <c r="H195" s="48"/>
      <c r="I195" s="48"/>
      <c r="J195" s="48"/>
      <c r="K195" s="52"/>
      <c r="L195" s="53">
        <v>50</v>
      </c>
      <c r="M195" s="184">
        <v>0</v>
      </c>
      <c r="N195" s="53">
        <v>46</v>
      </c>
      <c r="O195" s="53">
        <v>0</v>
      </c>
      <c r="P195" s="53">
        <v>0</v>
      </c>
      <c r="Q195" s="53">
        <v>0</v>
      </c>
      <c r="R195" s="53"/>
      <c r="S195" s="41">
        <f t="shared" si="20"/>
        <v>46</v>
      </c>
    </row>
    <row r="196" spans="1:19" x14ac:dyDescent="0.25">
      <c r="A196" s="26" t="s">
        <v>197</v>
      </c>
      <c r="B196" s="27"/>
      <c r="C196" s="27" t="s">
        <v>0</v>
      </c>
      <c r="D196" s="27" t="s">
        <v>27</v>
      </c>
      <c r="E196" s="28">
        <v>2520</v>
      </c>
      <c r="F196" s="34">
        <v>645</v>
      </c>
      <c r="G196" s="29">
        <v>500</v>
      </c>
      <c r="H196" s="39">
        <v>750</v>
      </c>
      <c r="I196" s="39">
        <v>500</v>
      </c>
      <c r="J196" s="39">
        <v>600</v>
      </c>
      <c r="K196" s="40">
        <v>432</v>
      </c>
      <c r="L196" s="41">
        <v>732</v>
      </c>
      <c r="M196" s="184">
        <v>0</v>
      </c>
      <c r="N196" s="41">
        <v>148</v>
      </c>
      <c r="O196" s="41">
        <v>22</v>
      </c>
      <c r="P196" s="41">
        <v>0</v>
      </c>
      <c r="Q196" s="41">
        <v>40</v>
      </c>
      <c r="R196" s="41">
        <v>73</v>
      </c>
      <c r="S196" s="41">
        <f t="shared" si="20"/>
        <v>283</v>
      </c>
    </row>
    <row r="197" spans="1:19" x14ac:dyDescent="0.25">
      <c r="A197" s="43" t="s">
        <v>198</v>
      </c>
      <c r="B197" s="44"/>
      <c r="C197" s="44" t="s">
        <v>0</v>
      </c>
      <c r="D197" s="44" t="s">
        <v>27</v>
      </c>
      <c r="E197" s="45">
        <f>10*177.721</f>
        <v>1777.21</v>
      </c>
      <c r="F197" s="46"/>
      <c r="G197" s="50"/>
      <c r="H197" s="48"/>
      <c r="I197" s="48">
        <v>0</v>
      </c>
      <c r="J197" s="48">
        <v>89</v>
      </c>
      <c r="K197" s="52">
        <v>89</v>
      </c>
      <c r="L197" s="53">
        <v>150</v>
      </c>
      <c r="M197" s="184">
        <v>0</v>
      </c>
      <c r="N197" s="53">
        <v>0</v>
      </c>
      <c r="O197" s="53">
        <v>0</v>
      </c>
      <c r="P197" s="53">
        <v>42</v>
      </c>
      <c r="Q197" s="53">
        <v>0</v>
      </c>
      <c r="R197" s="53"/>
      <c r="S197" s="41">
        <f t="shared" si="20"/>
        <v>42</v>
      </c>
    </row>
    <row r="198" spans="1:19" x14ac:dyDescent="0.25">
      <c r="A198" s="26" t="s">
        <v>199</v>
      </c>
      <c r="B198" s="26"/>
      <c r="C198" s="27" t="s">
        <v>0</v>
      </c>
      <c r="D198" s="27" t="s">
        <v>27</v>
      </c>
      <c r="E198" s="28">
        <f>15*177.721</f>
        <v>2665.8150000000001</v>
      </c>
      <c r="F198" s="29">
        <v>0</v>
      </c>
      <c r="G198" s="29">
        <v>36</v>
      </c>
      <c r="H198" s="150">
        <v>200</v>
      </c>
      <c r="I198" s="150">
        <v>200</v>
      </c>
      <c r="J198" s="150">
        <v>500</v>
      </c>
      <c r="K198" s="40">
        <v>300</v>
      </c>
      <c r="L198" s="41">
        <v>401</v>
      </c>
      <c r="M198" s="184">
        <v>40</v>
      </c>
      <c r="N198" s="41">
        <v>60</v>
      </c>
      <c r="O198" s="41">
        <v>0</v>
      </c>
      <c r="P198" s="41">
        <v>0</v>
      </c>
      <c r="Q198" s="41">
        <v>0</v>
      </c>
      <c r="R198" s="41">
        <v>109</v>
      </c>
      <c r="S198" s="41">
        <f t="shared" si="20"/>
        <v>209</v>
      </c>
    </row>
    <row r="199" spans="1:19" ht="15.75" thickBot="1" x14ac:dyDescent="0.3">
      <c r="A199" s="59" t="s">
        <v>17</v>
      </c>
      <c r="B199" s="59" t="s">
        <v>17</v>
      </c>
      <c r="C199" s="60" t="s">
        <v>17</v>
      </c>
      <c r="D199" s="60" t="s">
        <v>17</v>
      </c>
      <c r="E199" s="60" t="s">
        <v>17</v>
      </c>
      <c r="F199" s="61" t="s">
        <v>17</v>
      </c>
      <c r="K199" s="24"/>
    </row>
    <row r="200" spans="1:19" ht="16.5" thickBot="1" x14ac:dyDescent="0.3">
      <c r="A200" s="151" t="s">
        <v>200</v>
      </c>
      <c r="B200" s="152"/>
      <c r="C200" s="153"/>
      <c r="D200" s="154"/>
      <c r="E200" s="155">
        <f t="shared" ref="E200:S200" si="21">E177+E140+E125+E100+E91+E68+E42+E31+E8</f>
        <v>537614.00565046608</v>
      </c>
      <c r="F200" s="155">
        <f t="shared" si="21"/>
        <v>55858.138607500005</v>
      </c>
      <c r="G200" s="155">
        <f t="shared" si="21"/>
        <v>62907</v>
      </c>
      <c r="H200" s="155">
        <f t="shared" si="21"/>
        <v>37430</v>
      </c>
      <c r="I200" s="155">
        <f t="shared" si="21"/>
        <v>42858</v>
      </c>
      <c r="J200" s="155">
        <f t="shared" si="21"/>
        <v>38279</v>
      </c>
      <c r="K200" s="155">
        <f t="shared" si="21"/>
        <v>31838</v>
      </c>
      <c r="L200" s="155">
        <f t="shared" si="21"/>
        <v>33264</v>
      </c>
      <c r="M200" s="189">
        <f t="shared" si="21"/>
        <v>767</v>
      </c>
      <c r="N200" s="155">
        <f t="shared" si="21"/>
        <v>1390</v>
      </c>
      <c r="O200" s="155">
        <f t="shared" si="21"/>
        <v>1482</v>
      </c>
      <c r="P200" s="155">
        <f t="shared" si="21"/>
        <v>926</v>
      </c>
      <c r="Q200" s="155">
        <f t="shared" si="21"/>
        <v>1121</v>
      </c>
      <c r="R200" s="155">
        <f t="shared" si="21"/>
        <v>1202</v>
      </c>
      <c r="S200" s="155">
        <f t="shared" si="21"/>
        <v>6888</v>
      </c>
    </row>
    <row r="201" spans="1:19" x14ac:dyDescent="0.25">
      <c r="C201" s="1"/>
      <c r="D201" s="1"/>
      <c r="E201" s="1"/>
      <c r="F201" s="2"/>
      <c r="G201" s="2"/>
      <c r="H201" s="3"/>
      <c r="K201" s="24"/>
    </row>
    <row r="202" spans="1:19" x14ac:dyDescent="0.25">
      <c r="C202" s="1"/>
      <c r="D202" s="1"/>
      <c r="E202" s="1"/>
      <c r="F202" s="2"/>
      <c r="G202" s="2"/>
      <c r="H202" s="3"/>
      <c r="K202" s="24"/>
      <c r="N202" s="180"/>
      <c r="O202" s="180"/>
      <c r="P202" s="180"/>
      <c r="Q202" s="180"/>
      <c r="R202" s="180"/>
      <c r="S202" s="180"/>
    </row>
    <row r="203" spans="1:19" x14ac:dyDescent="0.25">
      <c r="C203" s="1"/>
      <c r="D203" s="1"/>
      <c r="E203" s="1"/>
      <c r="F203" s="2"/>
      <c r="G203" s="2"/>
      <c r="H203" s="3"/>
      <c r="K203" s="24"/>
    </row>
    <row r="204" spans="1:19" x14ac:dyDescent="0.25">
      <c r="C204" s="1"/>
      <c r="D204" s="1"/>
      <c r="E204" s="1"/>
      <c r="F204" s="2"/>
      <c r="G204" s="2"/>
      <c r="H204" s="3"/>
      <c r="K204" s="24"/>
    </row>
    <row r="205" spans="1:19" x14ac:dyDescent="0.25">
      <c r="C205" s="1"/>
      <c r="D205" s="1"/>
      <c r="E205" s="1"/>
      <c r="F205" s="2"/>
      <c r="G205" s="2"/>
      <c r="H205" s="3"/>
      <c r="K205" s="24"/>
    </row>
    <row r="206" spans="1:19" x14ac:dyDescent="0.25">
      <c r="C206" s="1"/>
      <c r="D206" s="1"/>
      <c r="E206" s="1"/>
      <c r="F206" s="2"/>
      <c r="G206" s="2"/>
      <c r="H206" s="3"/>
      <c r="K206" s="24"/>
      <c r="O206" s="24"/>
      <c r="P206" s="24"/>
      <c r="Q206" s="24"/>
      <c r="R206" s="24"/>
    </row>
    <row r="207" spans="1:19" x14ac:dyDescent="0.25">
      <c r="C207" s="1"/>
      <c r="D207" s="1"/>
      <c r="E207" s="1"/>
      <c r="F207" s="2"/>
      <c r="G207" s="2"/>
      <c r="H207" s="3"/>
      <c r="K207" s="24"/>
      <c r="S207" s="213"/>
    </row>
    <row r="208" spans="1:19" x14ac:dyDescent="0.25">
      <c r="C208" s="1"/>
      <c r="D208" s="1"/>
      <c r="E208" s="1"/>
      <c r="F208" s="2"/>
      <c r="G208" s="2"/>
      <c r="H208" s="3"/>
      <c r="K208" s="24"/>
      <c r="R208" s="24"/>
    </row>
    <row r="209" spans="3:18" x14ac:dyDescent="0.25">
      <c r="C209" s="1"/>
      <c r="D209" s="1"/>
      <c r="E209" s="1"/>
      <c r="F209" s="2"/>
      <c r="G209" s="2"/>
      <c r="H209" s="3"/>
      <c r="K209" s="24"/>
    </row>
    <row r="210" spans="3:18" x14ac:dyDescent="0.25">
      <c r="C210" s="1"/>
      <c r="D210" s="1"/>
      <c r="E210" s="1"/>
      <c r="F210" s="2"/>
      <c r="G210" s="2"/>
      <c r="H210" s="3"/>
      <c r="K210" s="24"/>
      <c r="R210" s="215"/>
    </row>
    <row r="211" spans="3:18" x14ac:dyDescent="0.25">
      <c r="C211" s="1"/>
      <c r="D211" s="1"/>
      <c r="E211" s="1"/>
      <c r="F211" s="2"/>
      <c r="G211" s="2"/>
      <c r="H211" s="3"/>
      <c r="K211" s="24"/>
    </row>
    <row r="212" spans="3:18" x14ac:dyDescent="0.25">
      <c r="C212" s="1"/>
      <c r="D212" s="1"/>
      <c r="E212" s="1"/>
      <c r="F212" s="2"/>
      <c r="G212" s="2"/>
      <c r="H212" s="3"/>
      <c r="K212" s="24"/>
    </row>
    <row r="213" spans="3:18" x14ac:dyDescent="0.25">
      <c r="C213" s="1"/>
      <c r="D213" s="1"/>
      <c r="E213" s="1"/>
      <c r="F213" s="2"/>
      <c r="G213" s="2"/>
      <c r="H213" s="3"/>
      <c r="K213" s="24"/>
    </row>
    <row r="214" spans="3:18" x14ac:dyDescent="0.25">
      <c r="C214" s="1"/>
      <c r="D214" s="1"/>
      <c r="E214" s="1"/>
      <c r="F214" s="2"/>
      <c r="G214" s="2"/>
      <c r="H214" s="3"/>
      <c r="K214" s="24"/>
    </row>
    <row r="215" spans="3:18" x14ac:dyDescent="0.25">
      <c r="C215" s="1"/>
      <c r="D215" s="1"/>
      <c r="E215" s="1"/>
      <c r="F215" s="2"/>
      <c r="G215" s="2"/>
      <c r="H215" s="3"/>
      <c r="K215" s="24"/>
    </row>
    <row r="216" spans="3:18" x14ac:dyDescent="0.25">
      <c r="C216" s="1"/>
      <c r="D216" s="1"/>
      <c r="E216" s="1"/>
      <c r="F216" s="2"/>
      <c r="G216" s="2"/>
      <c r="H216" s="3"/>
      <c r="K216" s="24"/>
    </row>
    <row r="217" spans="3:18" x14ac:dyDescent="0.25">
      <c r="C217" s="1"/>
      <c r="D217" s="1"/>
      <c r="E217" s="1"/>
      <c r="F217" s="2"/>
      <c r="G217" s="2"/>
      <c r="H217" s="3"/>
      <c r="K217" s="24"/>
    </row>
    <row r="218" spans="3:18" x14ac:dyDescent="0.25">
      <c r="C218" s="1"/>
      <c r="D218" s="1"/>
      <c r="E218" s="1"/>
      <c r="F218" s="2"/>
      <c r="G218" s="2"/>
      <c r="H218" s="3"/>
      <c r="K218" s="24"/>
    </row>
    <row r="219" spans="3:18" x14ac:dyDescent="0.25">
      <c r="C219" s="1"/>
      <c r="D219" s="1"/>
      <c r="E219" s="1"/>
      <c r="F219" s="2"/>
      <c r="G219" s="2"/>
      <c r="H219" s="3"/>
      <c r="K219" s="24"/>
    </row>
    <row r="220" spans="3:18" x14ac:dyDescent="0.25">
      <c r="C220" s="1"/>
      <c r="D220" s="1"/>
      <c r="E220" s="1"/>
      <c r="F220" s="2"/>
      <c r="G220" s="2"/>
      <c r="H220" s="3"/>
      <c r="K220" s="24"/>
    </row>
    <row r="221" spans="3:18" x14ac:dyDescent="0.25">
      <c r="C221" s="1"/>
      <c r="D221" s="1"/>
      <c r="E221" s="1"/>
      <c r="F221" s="2"/>
      <c r="G221" s="2"/>
      <c r="H221" s="3"/>
      <c r="K221" s="24"/>
    </row>
    <row r="222" spans="3:18" x14ac:dyDescent="0.25">
      <c r="C222" s="1"/>
      <c r="D222" s="1"/>
      <c r="F222" s="2"/>
      <c r="G222" s="2"/>
      <c r="H222" s="3"/>
      <c r="K222" s="24"/>
    </row>
    <row r="223" spans="3:18" x14ac:dyDescent="0.25">
      <c r="C223" s="1"/>
      <c r="D223" s="1"/>
      <c r="F223" s="2"/>
      <c r="G223" s="2"/>
      <c r="H223" s="3"/>
      <c r="K223" s="24"/>
    </row>
    <row r="224" spans="3:18" x14ac:dyDescent="0.25">
      <c r="C224" s="1"/>
      <c r="D224" s="1"/>
      <c r="F224" s="2"/>
      <c r="G224" s="2"/>
      <c r="H224" s="3"/>
      <c r="K224" s="24"/>
    </row>
    <row r="225" spans="3:11" x14ac:dyDescent="0.25">
      <c r="C225" s="1"/>
      <c r="D225" s="1"/>
      <c r="F225" s="2"/>
      <c r="G225" s="2"/>
      <c r="H225" s="3"/>
      <c r="K225" s="24"/>
    </row>
    <row r="226" spans="3:11" x14ac:dyDescent="0.25">
      <c r="C226" s="1"/>
      <c r="D226" s="1"/>
      <c r="F226" s="2"/>
      <c r="G226" s="2"/>
      <c r="H226" s="3"/>
      <c r="K226" s="24"/>
    </row>
    <row r="227" spans="3:11" x14ac:dyDescent="0.25">
      <c r="C227" s="1"/>
      <c r="D227" s="1"/>
      <c r="F227" s="2"/>
      <c r="G227" s="2"/>
      <c r="H227" s="3"/>
      <c r="K227" s="24"/>
    </row>
    <row r="228" spans="3:11" x14ac:dyDescent="0.25">
      <c r="C228" s="1"/>
      <c r="D228" s="1"/>
      <c r="F228" s="2"/>
      <c r="G228" s="2"/>
      <c r="H228" s="3"/>
      <c r="K228" s="24"/>
    </row>
    <row r="229" spans="3:11" x14ac:dyDescent="0.25">
      <c r="C229" s="1"/>
      <c r="D229" s="1"/>
      <c r="F229" s="2"/>
      <c r="G229" s="2"/>
      <c r="H229" s="3"/>
      <c r="K229" s="24"/>
    </row>
    <row r="230" spans="3:11" x14ac:dyDescent="0.25">
      <c r="C230" s="1"/>
      <c r="D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K236" s="24"/>
    </row>
    <row r="237" spans="3:11" x14ac:dyDescent="0.25">
      <c r="C237" s="1"/>
      <c r="D237" s="1"/>
      <c r="K237" s="24"/>
    </row>
    <row r="238" spans="3:11" x14ac:dyDescent="0.25">
      <c r="C238" s="1"/>
      <c r="D238" s="1"/>
      <c r="G238" s="1"/>
      <c r="K238" s="24"/>
    </row>
    <row r="239" spans="3:11" x14ac:dyDescent="0.25">
      <c r="C239" s="1"/>
      <c r="D239" s="1"/>
      <c r="G239" s="1"/>
      <c r="K239" s="24"/>
    </row>
    <row r="240" spans="3:11" x14ac:dyDescent="0.25">
      <c r="C240" s="1"/>
      <c r="D240" s="1"/>
      <c r="G240" s="1"/>
      <c r="K240" s="24"/>
    </row>
    <row r="241" spans="3:11" x14ac:dyDescent="0.25">
      <c r="C241" s="1"/>
      <c r="D241" s="1"/>
      <c r="G241" s="1"/>
      <c r="K241" s="24"/>
    </row>
    <row r="242" spans="3:11" x14ac:dyDescent="0.25">
      <c r="C242" s="1"/>
      <c r="D242" s="1"/>
      <c r="G242" s="1"/>
      <c r="K242" s="24"/>
    </row>
    <row r="243" spans="3:11" x14ac:dyDescent="0.25">
      <c r="C243" s="1"/>
      <c r="D243" s="1"/>
      <c r="G243" s="1"/>
      <c r="K243" s="24"/>
    </row>
    <row r="244" spans="3:11" x14ac:dyDescent="0.25">
      <c r="C244" s="1"/>
      <c r="D244" s="1"/>
      <c r="G244" s="1"/>
      <c r="K244" s="24"/>
    </row>
    <row r="245" spans="3:11" x14ac:dyDescent="0.25">
      <c r="C245" s="1"/>
      <c r="D245" s="1"/>
      <c r="G245" s="1"/>
      <c r="K245" s="24"/>
    </row>
    <row r="246" spans="3:11" x14ac:dyDescent="0.25">
      <c r="C246" s="1"/>
      <c r="D246" s="1"/>
      <c r="G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3" x14ac:dyDescent="0.25">
      <c r="C257" s="1"/>
      <c r="D257" s="1"/>
      <c r="G257" s="1"/>
      <c r="H257" s="1"/>
      <c r="I257" s="1"/>
      <c r="J257" s="1"/>
    </row>
    <row r="258" spans="3:13" x14ac:dyDescent="0.25">
      <c r="C258" s="1"/>
      <c r="D258" s="1"/>
      <c r="G258" s="1"/>
      <c r="H258" s="1"/>
      <c r="I258" s="1"/>
      <c r="J258" s="1"/>
    </row>
    <row r="259" spans="3:13" x14ac:dyDescent="0.25">
      <c r="C259" s="1"/>
      <c r="D259" s="1"/>
      <c r="G259" s="1"/>
      <c r="H259" s="1"/>
      <c r="I259" s="1"/>
      <c r="J259" s="1"/>
    </row>
    <row r="260" spans="3:13" x14ac:dyDescent="0.25">
      <c r="C260" s="1"/>
      <c r="D260" s="1"/>
      <c r="G260" s="1"/>
      <c r="H260" s="1"/>
      <c r="I260" s="1"/>
      <c r="J260" s="1"/>
    </row>
    <row r="261" spans="3:13" x14ac:dyDescent="0.25">
      <c r="C261" s="1"/>
      <c r="D261" s="1"/>
      <c r="G261" s="1"/>
      <c r="H261" s="1"/>
      <c r="I261" s="1"/>
      <c r="J261" s="1"/>
    </row>
    <row r="262" spans="3:13" x14ac:dyDescent="0.25">
      <c r="C262" s="1"/>
      <c r="D262" s="1"/>
      <c r="G262" s="1"/>
      <c r="H262" s="1"/>
      <c r="I262" s="1"/>
      <c r="J262" s="1"/>
    </row>
    <row r="263" spans="3:13" x14ac:dyDescent="0.25">
      <c r="C263" s="1"/>
      <c r="D263" s="1"/>
      <c r="G263" s="1"/>
      <c r="H263" s="1"/>
      <c r="I263" s="1"/>
      <c r="J263" s="1"/>
    </row>
    <row r="264" spans="3:13" s="6" customFormat="1" x14ac:dyDescent="0.25">
      <c r="C264" s="1"/>
      <c r="D264" s="1"/>
      <c r="E264" s="2"/>
      <c r="F264" s="4"/>
      <c r="G264" s="1"/>
      <c r="M264" s="190"/>
    </row>
    <row r="265" spans="3:13" s="6" customFormat="1" x14ac:dyDescent="0.25">
      <c r="C265" s="1"/>
      <c r="D265" s="1"/>
      <c r="E265" s="2"/>
      <c r="F265" s="4"/>
      <c r="G265" s="1"/>
      <c r="M265" s="190"/>
    </row>
    <row r="266" spans="3:13" s="6" customFormat="1" x14ac:dyDescent="0.25">
      <c r="C266" s="1"/>
      <c r="D266" s="1"/>
      <c r="E266" s="2"/>
      <c r="F266" s="4"/>
      <c r="G266" s="1"/>
      <c r="M266" s="190"/>
    </row>
    <row r="267" spans="3:13" s="6" customFormat="1" x14ac:dyDescent="0.25">
      <c r="C267" s="1"/>
      <c r="D267" s="1"/>
      <c r="E267" s="2"/>
      <c r="F267" s="4"/>
      <c r="G267" s="1"/>
      <c r="M267" s="190"/>
    </row>
    <row r="268" spans="3:13" s="6" customFormat="1" x14ac:dyDescent="0.25">
      <c r="C268" s="1"/>
      <c r="D268" s="1"/>
      <c r="E268" s="2"/>
      <c r="F268" s="4"/>
      <c r="G268" s="1"/>
      <c r="M268" s="190"/>
    </row>
    <row r="269" spans="3:13" s="6" customFormat="1" x14ac:dyDescent="0.25">
      <c r="C269" s="1"/>
      <c r="D269" s="1"/>
      <c r="E269" s="2"/>
      <c r="F269" s="4"/>
      <c r="G269" s="1"/>
      <c r="M269" s="190"/>
    </row>
    <row r="270" spans="3:13" s="6" customFormat="1" x14ac:dyDescent="0.25">
      <c r="C270" s="1"/>
      <c r="D270" s="1"/>
      <c r="E270" s="2"/>
      <c r="F270" s="4"/>
      <c r="G270" s="1"/>
      <c r="M270" s="190"/>
    </row>
    <row r="271" spans="3:13" s="6" customFormat="1" x14ac:dyDescent="0.25">
      <c r="C271" s="1"/>
      <c r="D271" s="1"/>
      <c r="E271" s="2"/>
      <c r="F271" s="4"/>
      <c r="G271" s="1"/>
      <c r="M271" s="190"/>
    </row>
    <row r="272" spans="3:13" s="6" customFormat="1" x14ac:dyDescent="0.25">
      <c r="C272" s="1"/>
      <c r="D272" s="1"/>
      <c r="E272" s="2"/>
      <c r="F272" s="4"/>
      <c r="G272" s="1"/>
      <c r="M272" s="190"/>
    </row>
    <row r="273" spans="3:13" s="6" customFormat="1" x14ac:dyDescent="0.25">
      <c r="C273" s="1"/>
      <c r="D273" s="1"/>
      <c r="E273" s="2"/>
      <c r="F273" s="4"/>
      <c r="G273" s="1"/>
      <c r="M273" s="190"/>
    </row>
    <row r="274" spans="3:13" s="6" customFormat="1" x14ac:dyDescent="0.25">
      <c r="C274" s="1"/>
      <c r="D274" s="1"/>
      <c r="E274" s="2"/>
      <c r="F274" s="4"/>
      <c r="G274" s="1"/>
      <c r="M274" s="190"/>
    </row>
    <row r="275" spans="3:13" s="6" customFormat="1" x14ac:dyDescent="0.25">
      <c r="C275" s="1"/>
      <c r="D275" s="1"/>
      <c r="E275" s="2"/>
      <c r="F275" s="4"/>
      <c r="G275" s="1"/>
      <c r="M275" s="190"/>
    </row>
    <row r="276" spans="3:13" s="6" customFormat="1" x14ac:dyDescent="0.25">
      <c r="C276" s="1"/>
      <c r="D276" s="1"/>
      <c r="E276" s="2"/>
      <c r="F276" s="4"/>
      <c r="G276" s="1"/>
      <c r="M276" s="190"/>
    </row>
    <row r="277" spans="3:13" s="6" customFormat="1" x14ac:dyDescent="0.25">
      <c r="C277" s="1"/>
      <c r="D277" s="1"/>
      <c r="E277" s="2"/>
      <c r="F277" s="4"/>
      <c r="G277" s="1"/>
      <c r="M277" s="190"/>
    </row>
    <row r="278" spans="3:13" s="6" customFormat="1" x14ac:dyDescent="0.25">
      <c r="C278" s="1"/>
      <c r="D278" s="1"/>
      <c r="E278" s="2"/>
      <c r="F278" s="4"/>
      <c r="G278" s="1"/>
      <c r="M278" s="190"/>
    </row>
    <row r="279" spans="3:13" s="6" customFormat="1" x14ac:dyDescent="0.25">
      <c r="C279" s="1"/>
      <c r="D279" s="1"/>
      <c r="E279" s="2"/>
      <c r="F279" s="4"/>
      <c r="G279" s="1"/>
      <c r="M279" s="190"/>
    </row>
    <row r="280" spans="3:13" s="6" customFormat="1" x14ac:dyDescent="0.25">
      <c r="C280" s="1"/>
      <c r="D280" s="1"/>
      <c r="E280" s="2"/>
      <c r="F280" s="4"/>
      <c r="G280" s="1"/>
      <c r="M280" s="190"/>
    </row>
    <row r="281" spans="3:13" s="6" customFormat="1" x14ac:dyDescent="0.25">
      <c r="C281" s="1"/>
      <c r="D281" s="1"/>
      <c r="E281" s="2"/>
      <c r="F281" s="4"/>
      <c r="G281" s="1"/>
      <c r="M281" s="190"/>
    </row>
    <row r="282" spans="3:13" s="6" customFormat="1" x14ac:dyDescent="0.25">
      <c r="C282" s="1"/>
      <c r="D282" s="1"/>
      <c r="E282" s="2"/>
      <c r="F282" s="4"/>
      <c r="G282" s="1"/>
      <c r="M282" s="190"/>
    </row>
    <row r="283" spans="3:13" s="6" customFormat="1" x14ac:dyDescent="0.25">
      <c r="C283" s="1"/>
      <c r="D283" s="1"/>
      <c r="E283" s="2"/>
      <c r="F283" s="4"/>
      <c r="G283" s="1"/>
      <c r="M283" s="190"/>
    </row>
    <row r="284" spans="3:13" s="6" customFormat="1" x14ac:dyDescent="0.25">
      <c r="C284" s="1"/>
      <c r="D284" s="1"/>
      <c r="E284" s="2"/>
      <c r="F284" s="4"/>
      <c r="G284" s="1"/>
      <c r="M284" s="190"/>
    </row>
    <row r="285" spans="3:13" s="6" customFormat="1" x14ac:dyDescent="0.25">
      <c r="C285" s="1"/>
      <c r="D285" s="1"/>
      <c r="E285" s="2"/>
      <c r="F285" s="4"/>
      <c r="G285" s="1"/>
      <c r="M285" s="190"/>
    </row>
    <row r="286" spans="3:13" s="6" customFormat="1" x14ac:dyDescent="0.25">
      <c r="C286" s="1"/>
      <c r="D286" s="1"/>
      <c r="E286" s="2"/>
      <c r="F286" s="4"/>
      <c r="G286" s="1"/>
      <c r="M286" s="190"/>
    </row>
    <row r="287" spans="3:13" s="6" customFormat="1" x14ac:dyDescent="0.25">
      <c r="C287" s="1"/>
      <c r="D287" s="1"/>
      <c r="E287" s="2"/>
      <c r="F287" s="4"/>
      <c r="G287" s="1"/>
      <c r="M287" s="190"/>
    </row>
    <row r="288" spans="3:13" s="6" customFormat="1" x14ac:dyDescent="0.25">
      <c r="C288" s="1"/>
      <c r="D288" s="1"/>
      <c r="E288" s="2"/>
      <c r="F288" s="4"/>
      <c r="G288" s="1"/>
      <c r="M288" s="190"/>
    </row>
    <row r="289" spans="3:13" s="6" customFormat="1" x14ac:dyDescent="0.25">
      <c r="C289" s="1"/>
      <c r="D289" s="1"/>
      <c r="E289" s="2"/>
      <c r="F289" s="4"/>
      <c r="G289" s="1"/>
      <c r="M289" s="190"/>
    </row>
    <row r="290" spans="3:13" s="6" customFormat="1" x14ac:dyDescent="0.25">
      <c r="C290" s="1"/>
      <c r="D290" s="1"/>
      <c r="E290" s="2"/>
      <c r="F290" s="4"/>
      <c r="G290" s="1"/>
      <c r="M290" s="190"/>
    </row>
    <row r="291" spans="3:13" s="6" customFormat="1" x14ac:dyDescent="0.25">
      <c r="C291" s="1"/>
      <c r="D291" s="1"/>
      <c r="E291" s="2"/>
      <c r="F291" s="4"/>
      <c r="G291" s="1"/>
      <c r="M291" s="190"/>
    </row>
    <row r="292" spans="3:13" s="6" customFormat="1" x14ac:dyDescent="0.25">
      <c r="C292" s="1"/>
      <c r="D292" s="1"/>
      <c r="E292" s="2"/>
      <c r="F292" s="4"/>
      <c r="G292" s="1"/>
      <c r="M292" s="190"/>
    </row>
    <row r="293" spans="3:13" s="6" customFormat="1" x14ac:dyDescent="0.25">
      <c r="C293" s="1"/>
      <c r="D293" s="1"/>
      <c r="E293" s="2"/>
      <c r="F293" s="4"/>
      <c r="G293" s="1"/>
      <c r="M293" s="190"/>
    </row>
    <row r="294" spans="3:13" s="6" customFormat="1" x14ac:dyDescent="0.25">
      <c r="C294" s="1"/>
      <c r="D294" s="1"/>
      <c r="E294" s="2"/>
      <c r="F294" s="4"/>
      <c r="G294" s="1"/>
      <c r="M294" s="190"/>
    </row>
    <row r="295" spans="3:13" s="6" customFormat="1" x14ac:dyDescent="0.25">
      <c r="C295" s="1"/>
      <c r="D295" s="1"/>
      <c r="E295" s="2"/>
      <c r="F295" s="4"/>
      <c r="G295" s="1"/>
      <c r="M295" s="190"/>
    </row>
    <row r="296" spans="3:13" s="6" customFormat="1" x14ac:dyDescent="0.25">
      <c r="C296" s="1"/>
      <c r="D296" s="1"/>
      <c r="E296" s="2"/>
      <c r="F296" s="4"/>
      <c r="G296" s="1"/>
      <c r="M296" s="190"/>
    </row>
    <row r="297" spans="3:13" s="6" customFormat="1" x14ac:dyDescent="0.25">
      <c r="C297" s="1"/>
      <c r="D297" s="1"/>
      <c r="E297" s="2"/>
      <c r="F297" s="4"/>
      <c r="G297" s="1"/>
      <c r="M297" s="190"/>
    </row>
    <row r="298" spans="3:13" s="6" customFormat="1" x14ac:dyDescent="0.25">
      <c r="C298" s="1"/>
      <c r="D298" s="1"/>
      <c r="E298" s="2"/>
      <c r="F298" s="4"/>
      <c r="G298" s="1"/>
      <c r="M298" s="190"/>
    </row>
    <row r="299" spans="3:13" s="6" customFormat="1" x14ac:dyDescent="0.25">
      <c r="C299" s="1"/>
      <c r="D299" s="1"/>
      <c r="E299" s="2"/>
      <c r="F299" s="4"/>
      <c r="G299" s="1"/>
      <c r="M299" s="190"/>
    </row>
    <row r="300" spans="3:13" s="6" customFormat="1" x14ac:dyDescent="0.25">
      <c r="C300" s="1"/>
      <c r="D300" s="1"/>
      <c r="E300" s="2"/>
      <c r="F300" s="4"/>
      <c r="G300" s="1"/>
      <c r="M300" s="190"/>
    </row>
    <row r="301" spans="3:13" s="6" customFormat="1" x14ac:dyDescent="0.25">
      <c r="C301" s="1"/>
      <c r="D301" s="1"/>
      <c r="E301" s="2"/>
      <c r="F301" s="4"/>
      <c r="G301" s="1"/>
      <c r="M301" s="190"/>
    </row>
    <row r="302" spans="3:13" s="6" customFormat="1" x14ac:dyDescent="0.25">
      <c r="C302" s="1"/>
      <c r="D302" s="1"/>
      <c r="E302" s="2"/>
      <c r="F302" s="4"/>
      <c r="G302" s="1"/>
      <c r="M302" s="190"/>
    </row>
    <row r="303" spans="3:13" s="6" customFormat="1" x14ac:dyDescent="0.25">
      <c r="C303" s="1"/>
      <c r="D303" s="1"/>
      <c r="E303" s="2"/>
      <c r="F303" s="4"/>
      <c r="G303" s="1"/>
      <c r="M303" s="190"/>
    </row>
    <row r="304" spans="3:13" s="6" customFormat="1" x14ac:dyDescent="0.25">
      <c r="C304" s="1"/>
      <c r="D304" s="1"/>
      <c r="E304" s="2"/>
      <c r="F304" s="4"/>
      <c r="G304" s="1"/>
      <c r="M304" s="190"/>
    </row>
    <row r="305" spans="3:13" s="6" customFormat="1" x14ac:dyDescent="0.25">
      <c r="C305" s="1"/>
      <c r="D305" s="1"/>
      <c r="E305" s="2"/>
      <c r="F305" s="4"/>
      <c r="G305" s="1"/>
      <c r="M305" s="190"/>
    </row>
    <row r="306" spans="3:13" s="6" customFormat="1" x14ac:dyDescent="0.25">
      <c r="C306" s="1"/>
      <c r="D306" s="1"/>
      <c r="E306" s="2"/>
      <c r="F306" s="4"/>
      <c r="G306" s="1"/>
      <c r="M306" s="190"/>
    </row>
    <row r="307" spans="3:13" s="6" customFormat="1" x14ac:dyDescent="0.25">
      <c r="C307" s="1"/>
      <c r="D307" s="1"/>
      <c r="E307" s="2"/>
      <c r="F307" s="4"/>
      <c r="G307" s="1"/>
      <c r="M307" s="190"/>
    </row>
    <row r="308" spans="3:13" s="6" customFormat="1" x14ac:dyDescent="0.25">
      <c r="C308" s="1"/>
      <c r="D308" s="1"/>
      <c r="E308" s="2"/>
      <c r="F308" s="4"/>
      <c r="G308" s="1"/>
      <c r="M308" s="190"/>
    </row>
    <row r="309" spans="3:13" s="6" customFormat="1" x14ac:dyDescent="0.25">
      <c r="C309" s="1"/>
      <c r="D309" s="1"/>
      <c r="E309" s="2"/>
      <c r="F309" s="4"/>
      <c r="G309" s="1"/>
      <c r="M309" s="190"/>
    </row>
    <row r="310" spans="3:13" s="6" customFormat="1" x14ac:dyDescent="0.25">
      <c r="C310" s="1"/>
      <c r="D310" s="1"/>
      <c r="E310" s="2"/>
      <c r="F310" s="4"/>
      <c r="G310" s="1"/>
      <c r="M310" s="190"/>
    </row>
    <row r="311" spans="3:13" s="6" customFormat="1" x14ac:dyDescent="0.25">
      <c r="C311" s="1"/>
      <c r="D311" s="1"/>
      <c r="E311" s="2"/>
      <c r="F311" s="4"/>
      <c r="G311" s="1"/>
      <c r="M311" s="190"/>
    </row>
    <row r="312" spans="3:13" s="6" customFormat="1" x14ac:dyDescent="0.25">
      <c r="C312" s="1"/>
      <c r="D312" s="1"/>
      <c r="E312" s="2"/>
      <c r="F312" s="4"/>
      <c r="G312" s="1"/>
      <c r="M312" s="190"/>
    </row>
    <row r="313" spans="3:13" s="6" customFormat="1" x14ac:dyDescent="0.25">
      <c r="C313" s="1"/>
      <c r="D313" s="1"/>
      <c r="E313" s="2"/>
      <c r="F313" s="4"/>
      <c r="G313" s="1"/>
      <c r="M313" s="190"/>
    </row>
    <row r="314" spans="3:13" s="6" customFormat="1" x14ac:dyDescent="0.25">
      <c r="C314" s="1"/>
      <c r="D314" s="1"/>
      <c r="E314" s="2"/>
      <c r="F314" s="4"/>
      <c r="G314" s="1"/>
      <c r="M314" s="190"/>
    </row>
    <row r="315" spans="3:13" s="6" customFormat="1" x14ac:dyDescent="0.25">
      <c r="C315" s="1"/>
      <c r="D315" s="1"/>
      <c r="E315" s="2"/>
      <c r="F315" s="4"/>
      <c r="G315" s="1"/>
      <c r="M315" s="190"/>
    </row>
    <row r="316" spans="3:13" s="6" customFormat="1" x14ac:dyDescent="0.25">
      <c r="C316" s="1"/>
      <c r="D316" s="1"/>
      <c r="E316" s="2"/>
      <c r="F316" s="4"/>
      <c r="G316" s="1"/>
      <c r="M316" s="190"/>
    </row>
    <row r="317" spans="3:13" s="6" customFormat="1" x14ac:dyDescent="0.25">
      <c r="C317" s="1"/>
      <c r="D317" s="1"/>
      <c r="E317" s="2"/>
      <c r="F317" s="4"/>
      <c r="G317" s="1"/>
      <c r="M317" s="190"/>
    </row>
    <row r="318" spans="3:13" s="6" customFormat="1" x14ac:dyDescent="0.25">
      <c r="C318" s="1"/>
      <c r="D318" s="1"/>
      <c r="E318" s="2"/>
      <c r="F318" s="4"/>
      <c r="G318" s="1"/>
      <c r="M318" s="190"/>
    </row>
    <row r="319" spans="3:13" s="6" customFormat="1" x14ac:dyDescent="0.25">
      <c r="C319" s="1"/>
      <c r="D319" s="1"/>
      <c r="E319" s="2"/>
      <c r="F319" s="4"/>
      <c r="G319" s="1"/>
      <c r="M319" s="190"/>
    </row>
    <row r="320" spans="3:13" s="6" customFormat="1" x14ac:dyDescent="0.25">
      <c r="C320" s="1"/>
      <c r="D320" s="1"/>
      <c r="E320" s="2"/>
      <c r="F320" s="4"/>
      <c r="G320" s="1"/>
      <c r="M320" s="190"/>
    </row>
    <row r="321" spans="3:13" s="6" customFormat="1" x14ac:dyDescent="0.25">
      <c r="C321" s="1"/>
      <c r="D321" s="1"/>
      <c r="E321" s="2"/>
      <c r="F321" s="4"/>
      <c r="G321" s="1"/>
      <c r="M321" s="190"/>
    </row>
    <row r="322" spans="3:13" s="6" customFormat="1" x14ac:dyDescent="0.25">
      <c r="C322" s="1"/>
      <c r="D322" s="1"/>
      <c r="E322" s="2"/>
      <c r="F322" s="4"/>
      <c r="G322" s="1"/>
      <c r="M322" s="190"/>
    </row>
    <row r="323" spans="3:13" s="6" customFormat="1" x14ac:dyDescent="0.25">
      <c r="C323" s="1"/>
      <c r="D323" s="1"/>
      <c r="E323" s="2"/>
      <c r="F323" s="4"/>
      <c r="G323" s="1"/>
      <c r="M323" s="190"/>
    </row>
    <row r="324" spans="3:13" s="6" customFormat="1" x14ac:dyDescent="0.25">
      <c r="C324" s="1"/>
      <c r="D324" s="1"/>
      <c r="E324" s="2"/>
      <c r="F324" s="4"/>
      <c r="G324" s="1"/>
      <c r="M324" s="190"/>
    </row>
    <row r="325" spans="3:13" s="6" customFormat="1" x14ac:dyDescent="0.25">
      <c r="C325" s="1"/>
      <c r="D325" s="1"/>
      <c r="E325" s="2"/>
      <c r="F325" s="4"/>
      <c r="G325" s="1"/>
      <c r="M325" s="190"/>
    </row>
    <row r="326" spans="3:13" s="6" customFormat="1" x14ac:dyDescent="0.25">
      <c r="C326" s="1"/>
      <c r="D326" s="1"/>
      <c r="E326" s="2"/>
      <c r="F326" s="4"/>
      <c r="G326" s="1"/>
      <c r="M326" s="190"/>
    </row>
    <row r="327" spans="3:13" s="6" customFormat="1" x14ac:dyDescent="0.25">
      <c r="C327" s="1"/>
      <c r="D327" s="1"/>
      <c r="E327" s="2"/>
      <c r="F327" s="4"/>
      <c r="G327" s="1"/>
      <c r="M327" s="190"/>
    </row>
    <row r="328" spans="3:13" s="6" customFormat="1" x14ac:dyDescent="0.25">
      <c r="C328" s="1"/>
      <c r="D328" s="1"/>
      <c r="E328" s="2"/>
      <c r="F328" s="4"/>
      <c r="G328" s="1"/>
      <c r="M328" s="190"/>
    </row>
    <row r="329" spans="3:13" s="6" customFormat="1" x14ac:dyDescent="0.25">
      <c r="C329" s="1"/>
      <c r="D329" s="1"/>
      <c r="E329" s="2"/>
      <c r="F329" s="4"/>
      <c r="G329" s="1"/>
      <c r="M329" s="190"/>
    </row>
    <row r="330" spans="3:13" s="6" customFormat="1" x14ac:dyDescent="0.25">
      <c r="C330" s="1"/>
      <c r="D330" s="1"/>
      <c r="E330" s="2"/>
      <c r="F330" s="4"/>
      <c r="G330" s="1"/>
      <c r="M330" s="190"/>
    </row>
    <row r="331" spans="3:13" s="6" customFormat="1" x14ac:dyDescent="0.25">
      <c r="C331" s="1"/>
      <c r="D331" s="1"/>
      <c r="E331" s="2"/>
      <c r="F331" s="4"/>
      <c r="G331" s="1"/>
      <c r="M331" s="190"/>
    </row>
    <row r="332" spans="3:13" s="6" customFormat="1" x14ac:dyDescent="0.25">
      <c r="C332" s="1"/>
      <c r="D332" s="1"/>
      <c r="E332" s="2"/>
      <c r="F332" s="4"/>
      <c r="G332" s="1"/>
      <c r="M332" s="190"/>
    </row>
    <row r="333" spans="3:13" s="6" customFormat="1" x14ac:dyDescent="0.25">
      <c r="C333" s="1"/>
      <c r="D333" s="1"/>
      <c r="E333" s="2"/>
      <c r="F333" s="4"/>
      <c r="G333" s="1"/>
      <c r="M333" s="190"/>
    </row>
    <row r="334" spans="3:13" s="6" customFormat="1" x14ac:dyDescent="0.25">
      <c r="C334" s="1"/>
      <c r="D334" s="1"/>
      <c r="E334" s="2"/>
      <c r="F334" s="4"/>
      <c r="G334" s="1"/>
      <c r="M334" s="190"/>
    </row>
    <row r="335" spans="3:13" s="6" customFormat="1" x14ac:dyDescent="0.25">
      <c r="C335" s="1"/>
      <c r="D335" s="1"/>
      <c r="E335" s="2"/>
      <c r="F335" s="4"/>
      <c r="G335" s="1"/>
      <c r="M335" s="190"/>
    </row>
    <row r="336" spans="3:13" s="6" customFormat="1" x14ac:dyDescent="0.25">
      <c r="C336" s="1"/>
      <c r="D336" s="1"/>
      <c r="E336" s="2"/>
      <c r="F336" s="4"/>
      <c r="G336" s="1"/>
      <c r="M336" s="190"/>
    </row>
    <row r="337" spans="3:13" s="6" customFormat="1" x14ac:dyDescent="0.25">
      <c r="C337" s="1"/>
      <c r="D337" s="1"/>
      <c r="E337" s="2"/>
      <c r="F337" s="4"/>
      <c r="G337" s="1"/>
      <c r="M337" s="190"/>
    </row>
    <row r="338" spans="3:13" s="6" customFormat="1" x14ac:dyDescent="0.25">
      <c r="C338" s="1"/>
      <c r="D338" s="1"/>
      <c r="E338" s="2"/>
      <c r="F338" s="4"/>
      <c r="G338" s="1"/>
      <c r="M338" s="190"/>
    </row>
    <row r="339" spans="3:13" s="6" customFormat="1" x14ac:dyDescent="0.25">
      <c r="C339" s="1"/>
      <c r="D339" s="1"/>
      <c r="E339" s="2"/>
      <c r="F339" s="4"/>
      <c r="G339" s="1"/>
      <c r="M339" s="190"/>
    </row>
    <row r="340" spans="3:13" s="6" customFormat="1" x14ac:dyDescent="0.25">
      <c r="C340" s="1"/>
      <c r="D340" s="1"/>
      <c r="E340" s="2"/>
      <c r="F340" s="4"/>
      <c r="G340" s="1"/>
      <c r="M340" s="190"/>
    </row>
    <row r="341" spans="3:13" s="6" customFormat="1" x14ac:dyDescent="0.25">
      <c r="C341" s="1"/>
      <c r="D341" s="1"/>
      <c r="E341" s="2"/>
      <c r="F341" s="4"/>
      <c r="G341" s="1"/>
      <c r="M341" s="190"/>
    </row>
    <row r="342" spans="3:13" s="6" customFormat="1" x14ac:dyDescent="0.25">
      <c r="C342" s="1"/>
      <c r="D342" s="1"/>
      <c r="E342" s="2"/>
      <c r="F342" s="4"/>
      <c r="G342" s="1"/>
      <c r="M342" s="190"/>
    </row>
    <row r="343" spans="3:13" s="6" customFormat="1" x14ac:dyDescent="0.25">
      <c r="C343" s="1"/>
      <c r="D343" s="1"/>
      <c r="E343" s="2"/>
      <c r="F343" s="4"/>
      <c r="G343" s="1"/>
      <c r="M343" s="190"/>
    </row>
    <row r="344" spans="3:13" s="6" customFormat="1" x14ac:dyDescent="0.25">
      <c r="C344" s="1"/>
      <c r="D344" s="1"/>
      <c r="E344" s="2"/>
      <c r="F344" s="4"/>
      <c r="G344" s="1"/>
      <c r="M344" s="190"/>
    </row>
    <row r="345" spans="3:13" s="6" customFormat="1" x14ac:dyDescent="0.25">
      <c r="C345" s="1"/>
      <c r="D345" s="1"/>
      <c r="E345" s="2"/>
      <c r="F345" s="4"/>
      <c r="G345" s="1"/>
      <c r="M345" s="190"/>
    </row>
    <row r="346" spans="3:13" s="6" customFormat="1" x14ac:dyDescent="0.25">
      <c r="C346" s="1"/>
      <c r="D346" s="1"/>
      <c r="E346" s="2"/>
      <c r="F346" s="4"/>
      <c r="G346" s="1"/>
      <c r="M346" s="190"/>
    </row>
    <row r="347" spans="3:13" s="6" customFormat="1" x14ac:dyDescent="0.25">
      <c r="C347" s="1"/>
      <c r="D347" s="1"/>
      <c r="E347" s="2"/>
      <c r="F347" s="4"/>
      <c r="G347" s="1"/>
      <c r="M347" s="190"/>
    </row>
    <row r="348" spans="3:13" s="6" customFormat="1" x14ac:dyDescent="0.25">
      <c r="C348" s="1"/>
      <c r="D348" s="1"/>
      <c r="E348" s="2"/>
      <c r="F348" s="4"/>
      <c r="G348" s="1"/>
      <c r="M348" s="190"/>
    </row>
    <row r="349" spans="3:13" s="6" customFormat="1" x14ac:dyDescent="0.25">
      <c r="C349" s="1"/>
      <c r="D349" s="1"/>
      <c r="E349" s="2"/>
      <c r="F349" s="4"/>
      <c r="G349" s="1"/>
      <c r="M349" s="190"/>
    </row>
    <row r="350" spans="3:13" s="6" customFormat="1" x14ac:dyDescent="0.25">
      <c r="C350" s="1"/>
      <c r="D350" s="1"/>
      <c r="E350" s="2"/>
      <c r="F350" s="4"/>
      <c r="G350" s="1"/>
      <c r="M350" s="190"/>
    </row>
    <row r="351" spans="3:13" s="6" customFormat="1" x14ac:dyDescent="0.25">
      <c r="C351" s="1"/>
      <c r="D351" s="1"/>
      <c r="E351" s="2"/>
      <c r="F351" s="4"/>
      <c r="G351" s="1"/>
      <c r="M351" s="190"/>
    </row>
    <row r="352" spans="3:13" s="6" customFormat="1" x14ac:dyDescent="0.25">
      <c r="C352" s="1"/>
      <c r="D352" s="1"/>
      <c r="E352" s="2"/>
      <c r="F352" s="4"/>
      <c r="G352" s="1"/>
      <c r="M352" s="190"/>
    </row>
    <row r="353" spans="3:13" s="6" customFormat="1" x14ac:dyDescent="0.25">
      <c r="C353" s="1"/>
      <c r="D353" s="1"/>
      <c r="E353" s="2"/>
      <c r="F353" s="4"/>
      <c r="G353" s="1"/>
      <c r="M353" s="190"/>
    </row>
    <row r="354" spans="3:13" s="6" customFormat="1" x14ac:dyDescent="0.25">
      <c r="C354" s="1"/>
      <c r="D354" s="1"/>
      <c r="E354" s="2"/>
      <c r="F354" s="4"/>
      <c r="G354" s="1"/>
      <c r="M354" s="190"/>
    </row>
    <row r="355" spans="3:13" s="6" customFormat="1" x14ac:dyDescent="0.25">
      <c r="C355" s="1"/>
      <c r="D355" s="1"/>
      <c r="E355" s="2"/>
      <c r="F355" s="4"/>
      <c r="G355" s="1"/>
      <c r="M355" s="190"/>
    </row>
    <row r="356" spans="3:13" s="6" customFormat="1" x14ac:dyDescent="0.25">
      <c r="C356" s="1"/>
      <c r="D356" s="1"/>
      <c r="E356" s="2"/>
      <c r="F356" s="4"/>
      <c r="G356" s="1"/>
      <c r="M356" s="190"/>
    </row>
    <row r="357" spans="3:13" s="6" customFormat="1" x14ac:dyDescent="0.25">
      <c r="C357" s="1"/>
      <c r="D357" s="1"/>
      <c r="E357" s="2"/>
      <c r="F357" s="4"/>
      <c r="G357" s="1"/>
      <c r="M357" s="190"/>
    </row>
    <row r="358" spans="3:13" s="6" customFormat="1" x14ac:dyDescent="0.25">
      <c r="C358" s="1"/>
      <c r="D358" s="1"/>
      <c r="E358" s="2"/>
      <c r="F358" s="4"/>
      <c r="G358" s="1"/>
      <c r="M358" s="190"/>
    </row>
    <row r="359" spans="3:13" s="6" customFormat="1" x14ac:dyDescent="0.25">
      <c r="C359" s="1"/>
      <c r="D359" s="1"/>
      <c r="E359" s="2"/>
      <c r="F359" s="4"/>
      <c r="G359" s="1"/>
      <c r="M359" s="190"/>
    </row>
    <row r="360" spans="3:13" s="6" customFormat="1" x14ac:dyDescent="0.25">
      <c r="C360" s="1"/>
      <c r="D360" s="1"/>
      <c r="E360" s="2"/>
      <c r="F360" s="4"/>
      <c r="G360" s="1"/>
      <c r="M360" s="190"/>
    </row>
    <row r="361" spans="3:13" s="6" customFormat="1" x14ac:dyDescent="0.25">
      <c r="C361" s="1"/>
      <c r="D361" s="1"/>
      <c r="E361" s="2"/>
      <c r="F361" s="4"/>
      <c r="G361" s="1"/>
      <c r="M361" s="190"/>
    </row>
    <row r="362" spans="3:13" s="6" customFormat="1" x14ac:dyDescent="0.25">
      <c r="C362" s="1"/>
      <c r="D362" s="1"/>
      <c r="E362" s="2"/>
      <c r="F362" s="4"/>
      <c r="G362" s="1"/>
      <c r="M362" s="190"/>
    </row>
    <row r="363" spans="3:13" s="6" customFormat="1" x14ac:dyDescent="0.25">
      <c r="C363" s="1"/>
      <c r="D363" s="1"/>
      <c r="E363" s="2"/>
      <c r="F363" s="4"/>
      <c r="G363" s="1"/>
      <c r="M363" s="190"/>
    </row>
    <row r="364" spans="3:13" s="6" customFormat="1" x14ac:dyDescent="0.25">
      <c r="C364" s="1"/>
      <c r="D364" s="1"/>
      <c r="E364" s="2"/>
      <c r="F364" s="4"/>
      <c r="G364" s="1"/>
      <c r="M364" s="190"/>
    </row>
    <row r="365" spans="3:13" s="6" customFormat="1" x14ac:dyDescent="0.25">
      <c r="C365" s="1"/>
      <c r="D365" s="1"/>
      <c r="E365" s="2"/>
      <c r="F365" s="4"/>
      <c r="G365" s="1"/>
      <c r="M365" s="190"/>
    </row>
    <row r="366" spans="3:13" s="6" customFormat="1" x14ac:dyDescent="0.25">
      <c r="C366" s="1"/>
      <c r="D366" s="1"/>
      <c r="E366" s="2"/>
      <c r="F366" s="4"/>
      <c r="G366" s="1"/>
      <c r="M366" s="190"/>
    </row>
    <row r="367" spans="3:13" s="6" customFormat="1" x14ac:dyDescent="0.25">
      <c r="C367" s="1"/>
      <c r="D367" s="1"/>
      <c r="E367" s="2"/>
      <c r="F367" s="4"/>
      <c r="G367" s="1"/>
      <c r="M367" s="190"/>
    </row>
    <row r="368" spans="3:13" s="6" customFormat="1" x14ac:dyDescent="0.25">
      <c r="C368" s="1"/>
      <c r="D368" s="1"/>
      <c r="E368" s="2"/>
      <c r="F368" s="4"/>
      <c r="G368" s="1"/>
      <c r="M368" s="190"/>
    </row>
    <row r="369" spans="3:13" s="6" customFormat="1" x14ac:dyDescent="0.25">
      <c r="C369" s="1"/>
      <c r="D369" s="1"/>
      <c r="E369" s="2"/>
      <c r="F369" s="4"/>
      <c r="G369" s="1"/>
      <c r="M369" s="190"/>
    </row>
    <row r="370" spans="3:13" s="6" customFormat="1" x14ac:dyDescent="0.25">
      <c r="C370" s="1"/>
      <c r="D370" s="1"/>
      <c r="E370" s="2"/>
      <c r="F370" s="4"/>
      <c r="G370" s="1"/>
      <c r="M370" s="190"/>
    </row>
    <row r="371" spans="3:13" s="6" customFormat="1" x14ac:dyDescent="0.25">
      <c r="C371" s="1"/>
      <c r="D371" s="1"/>
      <c r="E371" s="2"/>
      <c r="F371" s="4"/>
      <c r="G371" s="1"/>
      <c r="M371" s="190"/>
    </row>
    <row r="372" spans="3:13" s="6" customFormat="1" x14ac:dyDescent="0.25">
      <c r="C372" s="1"/>
      <c r="D372" s="1"/>
      <c r="E372" s="2"/>
      <c r="F372" s="4"/>
      <c r="G372" s="1"/>
      <c r="M372" s="190"/>
    </row>
    <row r="373" spans="3:13" s="6" customFormat="1" x14ac:dyDescent="0.25">
      <c r="C373" s="1"/>
      <c r="D373" s="1"/>
      <c r="E373" s="2"/>
      <c r="F373" s="4"/>
      <c r="G373" s="1"/>
      <c r="M373" s="190"/>
    </row>
    <row r="374" spans="3:13" s="6" customFormat="1" x14ac:dyDescent="0.25">
      <c r="C374" s="1"/>
      <c r="D374" s="1"/>
      <c r="E374" s="2"/>
      <c r="F374" s="4"/>
      <c r="G374" s="1"/>
      <c r="M374" s="190"/>
    </row>
    <row r="375" spans="3:13" s="6" customFormat="1" x14ac:dyDescent="0.25">
      <c r="C375" s="1"/>
      <c r="D375" s="1"/>
      <c r="E375" s="2"/>
      <c r="F375" s="4"/>
      <c r="G375" s="1"/>
      <c r="M375" s="190"/>
    </row>
    <row r="376" spans="3:13" s="6" customFormat="1" x14ac:dyDescent="0.25">
      <c r="C376" s="1"/>
      <c r="D376" s="1"/>
      <c r="E376" s="2"/>
      <c r="F376" s="4"/>
      <c r="G376" s="1"/>
      <c r="M376" s="190"/>
    </row>
    <row r="377" spans="3:13" s="6" customFormat="1" x14ac:dyDescent="0.25">
      <c r="C377" s="1"/>
      <c r="D377" s="1"/>
      <c r="E377" s="2"/>
      <c r="F377" s="4"/>
      <c r="G377" s="1"/>
      <c r="M377" s="190"/>
    </row>
    <row r="378" spans="3:13" s="6" customFormat="1" x14ac:dyDescent="0.25">
      <c r="C378" s="1"/>
      <c r="D378" s="1"/>
      <c r="E378" s="2"/>
      <c r="F378" s="4"/>
      <c r="G378" s="1"/>
      <c r="M378" s="190"/>
    </row>
    <row r="379" spans="3:13" s="6" customFormat="1" x14ac:dyDescent="0.25">
      <c r="C379" s="1"/>
      <c r="D379" s="1"/>
      <c r="E379" s="2"/>
      <c r="F379" s="4"/>
      <c r="G379" s="1"/>
      <c r="M379" s="190"/>
    </row>
    <row r="380" spans="3:13" s="6" customFormat="1" x14ac:dyDescent="0.25">
      <c r="C380" s="1"/>
      <c r="D380" s="1"/>
      <c r="E380" s="2"/>
      <c r="F380" s="4"/>
      <c r="G380" s="1"/>
      <c r="M380" s="190"/>
    </row>
    <row r="381" spans="3:13" s="6" customFormat="1" x14ac:dyDescent="0.25">
      <c r="C381" s="1"/>
      <c r="D381" s="1"/>
      <c r="E381" s="2"/>
      <c r="F381" s="4"/>
      <c r="G381" s="1"/>
      <c r="M381" s="190"/>
    </row>
    <row r="382" spans="3:13" s="6" customFormat="1" x14ac:dyDescent="0.25">
      <c r="C382" s="1"/>
      <c r="D382" s="1"/>
      <c r="E382" s="2"/>
      <c r="F382" s="4"/>
      <c r="G382" s="1"/>
      <c r="M382" s="190"/>
    </row>
    <row r="383" spans="3:13" s="6" customFormat="1" x14ac:dyDescent="0.25">
      <c r="C383" s="1"/>
      <c r="D383" s="1"/>
      <c r="E383" s="2"/>
      <c r="F383" s="4"/>
      <c r="G383" s="1"/>
      <c r="M383" s="190"/>
    </row>
    <row r="384" spans="3:13" s="6" customFormat="1" x14ac:dyDescent="0.25">
      <c r="C384" s="1"/>
      <c r="D384" s="1"/>
      <c r="E384" s="2"/>
      <c r="F384" s="4"/>
      <c r="G384" s="1"/>
      <c r="M384" s="190"/>
    </row>
    <row r="385" spans="3:13" s="6" customFormat="1" x14ac:dyDescent="0.25">
      <c r="C385" s="1"/>
      <c r="D385" s="1"/>
      <c r="E385" s="2"/>
      <c r="F385" s="4"/>
      <c r="G385" s="1"/>
      <c r="M385" s="190"/>
    </row>
    <row r="386" spans="3:13" s="6" customFormat="1" x14ac:dyDescent="0.25">
      <c r="C386" s="1"/>
      <c r="D386" s="1"/>
      <c r="E386" s="2"/>
      <c r="F386" s="4"/>
      <c r="G386" s="1"/>
      <c r="M386" s="190"/>
    </row>
    <row r="387" spans="3:13" s="6" customFormat="1" x14ac:dyDescent="0.25">
      <c r="C387" s="1"/>
      <c r="D387" s="1"/>
      <c r="E387" s="2"/>
      <c r="F387" s="4"/>
      <c r="G387" s="1"/>
      <c r="M387" s="190"/>
    </row>
    <row r="388" spans="3:13" s="6" customFormat="1" x14ac:dyDescent="0.25">
      <c r="C388" s="1"/>
      <c r="D388" s="1"/>
      <c r="E388" s="2"/>
      <c r="F388" s="4"/>
      <c r="G388" s="1"/>
      <c r="M388" s="190"/>
    </row>
    <row r="389" spans="3:13" s="6" customFormat="1" x14ac:dyDescent="0.25">
      <c r="C389" s="1"/>
      <c r="D389" s="1"/>
      <c r="E389" s="2"/>
      <c r="F389" s="4"/>
      <c r="G389" s="1"/>
      <c r="M389" s="190"/>
    </row>
    <row r="390" spans="3:13" s="6" customFormat="1" x14ac:dyDescent="0.25">
      <c r="C390" s="1"/>
      <c r="D390" s="1"/>
      <c r="E390" s="2"/>
      <c r="F390" s="4"/>
      <c r="G390" s="1"/>
      <c r="M390" s="190"/>
    </row>
    <row r="391" spans="3:13" s="6" customFormat="1" x14ac:dyDescent="0.25">
      <c r="C391" s="1"/>
      <c r="D391" s="1"/>
      <c r="E391" s="2"/>
      <c r="F391" s="4"/>
      <c r="G391" s="1"/>
      <c r="M391" s="190"/>
    </row>
    <row r="392" spans="3:13" s="6" customFormat="1" x14ac:dyDescent="0.25">
      <c r="C392" s="1"/>
      <c r="D392" s="1"/>
      <c r="E392" s="2"/>
      <c r="F392" s="4"/>
      <c r="G392" s="1"/>
      <c r="M392" s="190"/>
    </row>
    <row r="393" spans="3:13" s="6" customFormat="1" x14ac:dyDescent="0.25">
      <c r="C393" s="1"/>
      <c r="D393" s="1"/>
      <c r="E393" s="2"/>
      <c r="F393" s="4"/>
      <c r="G393" s="1"/>
      <c r="M393" s="190"/>
    </row>
    <row r="394" spans="3:13" s="6" customFormat="1" x14ac:dyDescent="0.25">
      <c r="C394" s="1"/>
      <c r="D394" s="1"/>
      <c r="E394" s="2"/>
      <c r="F394" s="4"/>
      <c r="G394" s="1"/>
      <c r="M394" s="190"/>
    </row>
    <row r="395" spans="3:13" s="6" customFormat="1" x14ac:dyDescent="0.25">
      <c r="C395" s="1"/>
      <c r="D395" s="1"/>
      <c r="E395" s="2"/>
      <c r="F395" s="4"/>
      <c r="G395" s="1"/>
      <c r="M395" s="190"/>
    </row>
    <row r="396" spans="3:13" s="6" customFormat="1" x14ac:dyDescent="0.25">
      <c r="C396" s="1"/>
      <c r="D396" s="1"/>
      <c r="E396" s="2"/>
      <c r="F396" s="4"/>
      <c r="G396" s="1"/>
      <c r="M396" s="190"/>
    </row>
    <row r="397" spans="3:13" s="6" customFormat="1" x14ac:dyDescent="0.25">
      <c r="C397" s="1"/>
      <c r="D397" s="1"/>
      <c r="E397" s="2"/>
      <c r="F397" s="4"/>
      <c r="G397" s="1"/>
      <c r="M397" s="190"/>
    </row>
    <row r="398" spans="3:13" s="6" customFormat="1" x14ac:dyDescent="0.25">
      <c r="C398" s="1"/>
      <c r="D398" s="1"/>
      <c r="E398" s="2"/>
      <c r="F398" s="4"/>
      <c r="G398" s="1"/>
      <c r="M398" s="190"/>
    </row>
    <row r="399" spans="3:13" s="6" customFormat="1" x14ac:dyDescent="0.25">
      <c r="C399" s="1"/>
      <c r="D399" s="1"/>
      <c r="E399" s="2"/>
      <c r="F399" s="4"/>
      <c r="G399" s="1"/>
      <c r="M399" s="190"/>
    </row>
    <row r="400" spans="3:13" s="6" customFormat="1" x14ac:dyDescent="0.25">
      <c r="C400" s="1"/>
      <c r="D400" s="1"/>
      <c r="E400" s="2"/>
      <c r="F400" s="4"/>
      <c r="G400" s="1"/>
      <c r="M400" s="190"/>
    </row>
    <row r="401" spans="3:13" s="6" customFormat="1" x14ac:dyDescent="0.25">
      <c r="C401" s="1"/>
      <c r="D401" s="1"/>
      <c r="E401" s="2"/>
      <c r="F401" s="4"/>
      <c r="G401" s="1"/>
      <c r="M401" s="190"/>
    </row>
    <row r="402" spans="3:13" s="6" customFormat="1" x14ac:dyDescent="0.25">
      <c r="C402" s="1"/>
      <c r="D402" s="1"/>
      <c r="E402" s="2"/>
      <c r="F402" s="4"/>
      <c r="G402" s="1"/>
      <c r="M402" s="190"/>
    </row>
    <row r="403" spans="3:13" s="6" customFormat="1" x14ac:dyDescent="0.25">
      <c r="C403" s="1"/>
      <c r="D403" s="1"/>
      <c r="E403" s="2"/>
      <c r="F403" s="4"/>
      <c r="G403" s="1"/>
      <c r="M403" s="190"/>
    </row>
    <row r="404" spans="3:13" s="6" customFormat="1" x14ac:dyDescent="0.25">
      <c r="C404" s="1"/>
      <c r="D404" s="1"/>
      <c r="E404" s="2"/>
      <c r="F404" s="4"/>
      <c r="G404" s="1"/>
      <c r="M404" s="190"/>
    </row>
    <row r="405" spans="3:13" s="6" customFormat="1" x14ac:dyDescent="0.25">
      <c r="C405" s="1"/>
      <c r="D405" s="1"/>
      <c r="E405" s="2"/>
      <c r="F405" s="4"/>
      <c r="G405" s="1"/>
      <c r="M405" s="190"/>
    </row>
    <row r="406" spans="3:13" s="6" customFormat="1" x14ac:dyDescent="0.25">
      <c r="C406" s="1"/>
      <c r="D406" s="1"/>
      <c r="E406" s="2"/>
      <c r="F406" s="4"/>
      <c r="G406" s="1"/>
      <c r="M406" s="190"/>
    </row>
    <row r="407" spans="3:13" s="6" customFormat="1" x14ac:dyDescent="0.25">
      <c r="C407" s="1"/>
      <c r="D407" s="1"/>
      <c r="E407" s="2"/>
      <c r="F407" s="4"/>
      <c r="G407" s="1"/>
      <c r="M407" s="190"/>
    </row>
    <row r="408" spans="3:13" s="6" customFormat="1" x14ac:dyDescent="0.25">
      <c r="C408" s="1"/>
      <c r="D408" s="1"/>
      <c r="E408" s="2"/>
      <c r="F408" s="4"/>
      <c r="G408" s="1"/>
      <c r="M408" s="190"/>
    </row>
    <row r="409" spans="3:13" s="6" customFormat="1" x14ac:dyDescent="0.25">
      <c r="C409" s="1"/>
      <c r="D409" s="1"/>
      <c r="E409" s="2"/>
      <c r="F409" s="4"/>
      <c r="G409" s="1"/>
      <c r="M409" s="190"/>
    </row>
    <row r="410" spans="3:13" s="6" customFormat="1" x14ac:dyDescent="0.25">
      <c r="C410" s="1"/>
      <c r="D410" s="1"/>
      <c r="E410" s="2"/>
      <c r="F410" s="4"/>
      <c r="G410" s="1"/>
      <c r="M410" s="190"/>
    </row>
    <row r="411" spans="3:13" s="6" customFormat="1" x14ac:dyDescent="0.25">
      <c r="C411" s="1"/>
      <c r="D411" s="1"/>
      <c r="E411" s="2"/>
      <c r="F411" s="4"/>
      <c r="G411" s="1"/>
      <c r="M411" s="190"/>
    </row>
    <row r="412" spans="3:13" s="6" customFormat="1" x14ac:dyDescent="0.25">
      <c r="C412" s="1"/>
      <c r="D412" s="1"/>
      <c r="E412" s="2"/>
      <c r="F412" s="4"/>
      <c r="G412" s="1"/>
      <c r="M412" s="190"/>
    </row>
    <row r="413" spans="3:13" s="6" customFormat="1" x14ac:dyDescent="0.25">
      <c r="C413" s="1"/>
      <c r="D413" s="1"/>
      <c r="E413" s="2"/>
      <c r="F413" s="4"/>
      <c r="G413" s="1"/>
      <c r="M413" s="190"/>
    </row>
    <row r="414" spans="3:13" s="6" customFormat="1" x14ac:dyDescent="0.25">
      <c r="C414" s="1"/>
      <c r="D414" s="1"/>
      <c r="E414" s="2"/>
      <c r="F414" s="4"/>
      <c r="G414" s="1"/>
      <c r="M414" s="190"/>
    </row>
    <row r="415" spans="3:13" s="6" customFormat="1" x14ac:dyDescent="0.25">
      <c r="C415" s="1"/>
      <c r="D415" s="1"/>
      <c r="E415" s="2"/>
      <c r="F415" s="4"/>
      <c r="G415" s="1"/>
      <c r="M415" s="190"/>
    </row>
    <row r="416" spans="3:13" s="6" customFormat="1" x14ac:dyDescent="0.25">
      <c r="C416" s="1"/>
      <c r="D416" s="1"/>
      <c r="E416" s="2"/>
      <c r="F416" s="4"/>
      <c r="G416" s="1"/>
      <c r="M416" s="190"/>
    </row>
    <row r="417" spans="3:13" s="6" customFormat="1" x14ac:dyDescent="0.25">
      <c r="C417" s="1"/>
      <c r="D417" s="1"/>
      <c r="E417" s="2"/>
      <c r="F417" s="4"/>
      <c r="G417" s="1"/>
      <c r="M417" s="190"/>
    </row>
    <row r="418" spans="3:13" s="6" customFormat="1" x14ac:dyDescent="0.25">
      <c r="C418" s="1"/>
      <c r="D418" s="1"/>
      <c r="E418" s="2"/>
      <c r="F418" s="4"/>
      <c r="G418" s="1"/>
      <c r="M418" s="190"/>
    </row>
    <row r="419" spans="3:13" s="6" customFormat="1" x14ac:dyDescent="0.25">
      <c r="C419" s="1"/>
      <c r="D419" s="1"/>
      <c r="E419" s="2"/>
      <c r="F419" s="4"/>
      <c r="G419" s="1"/>
      <c r="M419" s="190"/>
    </row>
    <row r="420" spans="3:13" s="6" customFormat="1" x14ac:dyDescent="0.25">
      <c r="C420" s="1"/>
      <c r="D420" s="1"/>
      <c r="E420" s="2"/>
      <c r="F420" s="4"/>
      <c r="G420" s="1"/>
      <c r="M420" s="190"/>
    </row>
    <row r="421" spans="3:13" s="6" customFormat="1" x14ac:dyDescent="0.25">
      <c r="C421" s="1"/>
      <c r="D421" s="1"/>
      <c r="E421" s="2"/>
      <c r="F421" s="4"/>
      <c r="G421" s="1"/>
      <c r="M421" s="190"/>
    </row>
    <row r="422" spans="3:13" s="6" customFormat="1" x14ac:dyDescent="0.25">
      <c r="C422" s="1"/>
      <c r="D422" s="1"/>
      <c r="E422" s="2"/>
      <c r="F422" s="4"/>
      <c r="G422" s="1"/>
      <c r="M422" s="190"/>
    </row>
    <row r="423" spans="3:13" s="6" customFormat="1" x14ac:dyDescent="0.25">
      <c r="C423" s="1"/>
      <c r="D423" s="1"/>
      <c r="E423" s="2"/>
      <c r="F423" s="4"/>
      <c r="G423" s="1"/>
      <c r="M423" s="190"/>
    </row>
    <row r="424" spans="3:13" s="6" customFormat="1" x14ac:dyDescent="0.25">
      <c r="C424" s="1"/>
      <c r="D424" s="1"/>
      <c r="E424" s="2"/>
      <c r="F424" s="4"/>
      <c r="G424" s="1"/>
      <c r="M424" s="190"/>
    </row>
    <row r="425" spans="3:13" s="6" customFormat="1" x14ac:dyDescent="0.25">
      <c r="C425" s="1"/>
      <c r="D425" s="1"/>
      <c r="E425" s="2"/>
      <c r="F425" s="4"/>
      <c r="G425" s="1"/>
      <c r="M425" s="190"/>
    </row>
    <row r="426" spans="3:13" s="6" customFormat="1" x14ac:dyDescent="0.25">
      <c r="C426" s="1"/>
      <c r="D426" s="1"/>
      <c r="E426" s="2"/>
      <c r="F426" s="4"/>
      <c r="G426" s="1"/>
      <c r="M426" s="190"/>
    </row>
    <row r="427" spans="3:13" s="6" customFormat="1" x14ac:dyDescent="0.25">
      <c r="C427" s="1"/>
      <c r="D427" s="1"/>
      <c r="E427" s="2"/>
      <c r="F427" s="4"/>
      <c r="G427" s="1"/>
      <c r="M427" s="190"/>
    </row>
    <row r="428" spans="3:13" s="6" customFormat="1" x14ac:dyDescent="0.25">
      <c r="C428" s="1"/>
      <c r="D428" s="1"/>
      <c r="E428" s="2"/>
      <c r="F428" s="4"/>
      <c r="G428" s="1"/>
      <c r="M428" s="190"/>
    </row>
    <row r="429" spans="3:13" s="6" customFormat="1" x14ac:dyDescent="0.25">
      <c r="C429" s="1"/>
      <c r="D429" s="1"/>
      <c r="E429" s="2"/>
      <c r="F429" s="4"/>
      <c r="G429" s="1"/>
      <c r="M429" s="190"/>
    </row>
    <row r="430" spans="3:13" s="6" customFormat="1" x14ac:dyDescent="0.25">
      <c r="C430" s="1"/>
      <c r="D430" s="1"/>
      <c r="E430" s="2"/>
      <c r="F430" s="4"/>
      <c r="G430" s="1"/>
      <c r="M430" s="190"/>
    </row>
    <row r="431" spans="3:13" s="6" customFormat="1" x14ac:dyDescent="0.25">
      <c r="C431" s="1"/>
      <c r="D431" s="1"/>
      <c r="E431" s="2"/>
      <c r="F431" s="4"/>
      <c r="G431" s="1"/>
      <c r="M431" s="190"/>
    </row>
    <row r="432" spans="3:13" s="6" customFormat="1" x14ac:dyDescent="0.25">
      <c r="C432" s="1"/>
      <c r="D432" s="1"/>
      <c r="E432" s="2"/>
      <c r="F432" s="4"/>
      <c r="G432" s="1"/>
      <c r="M432" s="190"/>
    </row>
    <row r="433" spans="3:13" s="6" customFormat="1" x14ac:dyDescent="0.25">
      <c r="C433" s="1"/>
      <c r="D433" s="1"/>
      <c r="E433" s="2"/>
      <c r="F433" s="4"/>
      <c r="G433" s="1"/>
      <c r="M433" s="190"/>
    </row>
    <row r="434" spans="3:13" s="6" customFormat="1" x14ac:dyDescent="0.25">
      <c r="C434" s="1"/>
      <c r="D434" s="1"/>
      <c r="E434" s="2"/>
      <c r="F434" s="4"/>
      <c r="G434" s="1"/>
      <c r="M434" s="190"/>
    </row>
    <row r="435" spans="3:13" s="6" customFormat="1" x14ac:dyDescent="0.25">
      <c r="C435" s="1"/>
      <c r="D435" s="1"/>
      <c r="E435" s="2"/>
      <c r="F435" s="4"/>
      <c r="G435" s="1"/>
      <c r="M435" s="190"/>
    </row>
    <row r="436" spans="3:13" s="6" customFormat="1" x14ac:dyDescent="0.25">
      <c r="C436" s="1"/>
      <c r="D436" s="1"/>
      <c r="E436" s="2"/>
      <c r="F436" s="4"/>
      <c r="G436" s="1"/>
      <c r="M436" s="190"/>
    </row>
    <row r="437" spans="3:13" s="6" customFormat="1" x14ac:dyDescent="0.25">
      <c r="C437" s="1"/>
      <c r="D437" s="1"/>
      <c r="E437" s="2"/>
      <c r="F437" s="4"/>
      <c r="G437" s="1"/>
      <c r="M437" s="190"/>
    </row>
    <row r="438" spans="3:13" s="6" customFormat="1" x14ac:dyDescent="0.25">
      <c r="C438" s="1"/>
      <c r="D438" s="1"/>
      <c r="E438" s="2"/>
      <c r="F438" s="4"/>
      <c r="G438" s="1"/>
      <c r="M438" s="190"/>
    </row>
    <row r="439" spans="3:13" s="6" customFormat="1" x14ac:dyDescent="0.25">
      <c r="C439" s="1"/>
      <c r="D439" s="1"/>
      <c r="E439" s="2"/>
      <c r="F439" s="4"/>
      <c r="G439" s="1"/>
      <c r="M439" s="190"/>
    </row>
    <row r="440" spans="3:13" s="6" customFormat="1" x14ac:dyDescent="0.25">
      <c r="C440" s="1"/>
      <c r="D440" s="1"/>
      <c r="E440" s="2"/>
      <c r="F440" s="4"/>
      <c r="G440" s="1"/>
      <c r="M440" s="190"/>
    </row>
    <row r="441" spans="3:13" s="6" customFormat="1" x14ac:dyDescent="0.25">
      <c r="C441" s="1"/>
      <c r="D441" s="1"/>
      <c r="E441" s="2"/>
      <c r="F441" s="4"/>
      <c r="G441" s="1"/>
      <c r="M441" s="190"/>
    </row>
    <row r="442" spans="3:13" s="6" customFormat="1" x14ac:dyDescent="0.25">
      <c r="C442" s="1"/>
      <c r="D442" s="1"/>
      <c r="E442" s="2"/>
      <c r="F442" s="4"/>
      <c r="G442" s="1"/>
      <c r="M442" s="190"/>
    </row>
    <row r="443" spans="3:13" s="6" customFormat="1" x14ac:dyDescent="0.25">
      <c r="C443" s="1"/>
      <c r="D443" s="1"/>
      <c r="E443" s="2"/>
      <c r="F443" s="4"/>
      <c r="G443" s="1"/>
      <c r="M443" s="190"/>
    </row>
    <row r="444" spans="3:13" s="6" customFormat="1" x14ac:dyDescent="0.25">
      <c r="C444" s="1"/>
      <c r="D444" s="1"/>
      <c r="E444" s="2"/>
      <c r="F444" s="4"/>
      <c r="G444" s="1"/>
      <c r="M444" s="190"/>
    </row>
    <row r="445" spans="3:13" s="6" customFormat="1" x14ac:dyDescent="0.25">
      <c r="C445" s="1"/>
      <c r="D445" s="1"/>
      <c r="E445" s="2"/>
      <c r="F445" s="4"/>
      <c r="G445" s="1"/>
      <c r="M445" s="190"/>
    </row>
    <row r="446" spans="3:13" s="6" customFormat="1" x14ac:dyDescent="0.25">
      <c r="C446" s="1"/>
      <c r="D446" s="1"/>
      <c r="E446" s="2"/>
      <c r="F446" s="4"/>
      <c r="G446" s="1"/>
      <c r="M446" s="190"/>
    </row>
    <row r="447" spans="3:13" s="6" customFormat="1" x14ac:dyDescent="0.25">
      <c r="C447" s="1"/>
      <c r="D447" s="1"/>
      <c r="E447" s="2"/>
      <c r="F447" s="4"/>
      <c r="G447" s="1"/>
      <c r="M447" s="190"/>
    </row>
    <row r="448" spans="3:13" s="6" customFormat="1" x14ac:dyDescent="0.25">
      <c r="C448" s="1"/>
      <c r="D448" s="1"/>
      <c r="E448" s="2"/>
      <c r="F448" s="4"/>
      <c r="G448" s="1"/>
      <c r="M448" s="190"/>
    </row>
    <row r="449" spans="3:13" s="6" customFormat="1" x14ac:dyDescent="0.25">
      <c r="C449" s="1"/>
      <c r="D449" s="1"/>
      <c r="E449" s="2"/>
      <c r="F449" s="4"/>
      <c r="G449" s="1"/>
      <c r="M449" s="190"/>
    </row>
    <row r="450" spans="3:13" s="6" customFormat="1" x14ac:dyDescent="0.25">
      <c r="C450" s="1"/>
      <c r="D450" s="1"/>
      <c r="E450" s="2"/>
      <c r="F450" s="4"/>
      <c r="G450" s="1"/>
      <c r="M450" s="190"/>
    </row>
    <row r="451" spans="3:13" s="6" customFormat="1" x14ac:dyDescent="0.25">
      <c r="C451" s="1"/>
      <c r="D451" s="1"/>
      <c r="E451" s="2"/>
      <c r="F451" s="4"/>
      <c r="G451" s="1"/>
      <c r="M451" s="190"/>
    </row>
    <row r="452" spans="3:13" s="6" customFormat="1" x14ac:dyDescent="0.25">
      <c r="C452" s="1"/>
      <c r="D452" s="1"/>
      <c r="E452" s="2"/>
      <c r="F452" s="4"/>
      <c r="G452" s="1"/>
      <c r="M452" s="190"/>
    </row>
    <row r="453" spans="3:13" s="6" customFormat="1" x14ac:dyDescent="0.25">
      <c r="C453" s="1"/>
      <c r="D453" s="1"/>
      <c r="E453" s="2"/>
      <c r="F453" s="4"/>
      <c r="G453" s="1"/>
      <c r="M453" s="190"/>
    </row>
    <row r="454" spans="3:13" s="6" customFormat="1" x14ac:dyDescent="0.25">
      <c r="C454" s="1"/>
      <c r="D454" s="1"/>
      <c r="E454" s="2"/>
      <c r="F454" s="4"/>
      <c r="G454" s="1"/>
      <c r="M454" s="190"/>
    </row>
    <row r="455" spans="3:13" s="6" customFormat="1" x14ac:dyDescent="0.25">
      <c r="C455" s="1"/>
      <c r="D455" s="1"/>
      <c r="E455" s="2"/>
      <c r="F455" s="4"/>
      <c r="G455" s="1"/>
      <c r="M455" s="190"/>
    </row>
    <row r="456" spans="3:13" s="6" customFormat="1" x14ac:dyDescent="0.25">
      <c r="C456" s="1"/>
      <c r="D456" s="1"/>
      <c r="E456" s="2"/>
      <c r="F456" s="4"/>
      <c r="G456" s="1"/>
      <c r="M456" s="190"/>
    </row>
    <row r="457" spans="3:13" s="6" customFormat="1" x14ac:dyDescent="0.25">
      <c r="C457" s="1"/>
      <c r="D457" s="1"/>
      <c r="E457" s="2"/>
      <c r="F457" s="4"/>
      <c r="G457" s="1"/>
      <c r="M457" s="190"/>
    </row>
    <row r="458" spans="3:13" s="6" customFormat="1" x14ac:dyDescent="0.25">
      <c r="C458" s="1"/>
      <c r="D458" s="1"/>
      <c r="E458" s="2"/>
      <c r="F458" s="4"/>
      <c r="G458" s="1"/>
      <c r="M458" s="190"/>
    </row>
    <row r="459" spans="3:13" s="6" customFormat="1" x14ac:dyDescent="0.25">
      <c r="C459" s="1"/>
      <c r="D459" s="1"/>
      <c r="E459" s="2"/>
      <c r="F459" s="4"/>
      <c r="G459" s="1"/>
      <c r="M459" s="190"/>
    </row>
    <row r="460" spans="3:13" s="6" customFormat="1" x14ac:dyDescent="0.25">
      <c r="C460" s="1"/>
      <c r="D460" s="1"/>
      <c r="E460" s="2"/>
      <c r="F460" s="4"/>
      <c r="G460" s="1"/>
      <c r="M460" s="190"/>
    </row>
    <row r="461" spans="3:13" s="6" customFormat="1" x14ac:dyDescent="0.25">
      <c r="C461" s="1"/>
      <c r="D461" s="1"/>
      <c r="E461" s="2"/>
      <c r="F461" s="4"/>
      <c r="G461" s="1"/>
      <c r="M461" s="190"/>
    </row>
    <row r="462" spans="3:13" s="6" customFormat="1" x14ac:dyDescent="0.25">
      <c r="C462" s="1"/>
      <c r="D462" s="1"/>
      <c r="E462" s="2"/>
      <c r="F462" s="4"/>
      <c r="G462" s="1"/>
      <c r="M462" s="190"/>
    </row>
    <row r="463" spans="3:13" s="6" customFormat="1" x14ac:dyDescent="0.25">
      <c r="C463" s="1"/>
      <c r="D463" s="1"/>
      <c r="E463" s="2"/>
      <c r="F463" s="4"/>
      <c r="G463" s="1"/>
      <c r="M463" s="190"/>
    </row>
    <row r="464" spans="3:13" s="6" customFormat="1" x14ac:dyDescent="0.25">
      <c r="C464" s="1"/>
      <c r="D464" s="1"/>
      <c r="E464" s="2"/>
      <c r="F464" s="4"/>
      <c r="G464" s="1"/>
      <c r="M464" s="190"/>
    </row>
    <row r="465" spans="3:13" s="6" customFormat="1" x14ac:dyDescent="0.25">
      <c r="C465" s="1"/>
      <c r="D465" s="1"/>
      <c r="E465" s="2"/>
      <c r="F465" s="4"/>
      <c r="G465" s="1"/>
      <c r="M465" s="190"/>
    </row>
    <row r="466" spans="3:13" s="6" customFormat="1" x14ac:dyDescent="0.25">
      <c r="C466" s="1"/>
      <c r="D466" s="1"/>
      <c r="E466" s="2"/>
      <c r="F466" s="4"/>
      <c r="G466" s="1"/>
      <c r="M466" s="190"/>
    </row>
    <row r="467" spans="3:13" s="6" customFormat="1" x14ac:dyDescent="0.25">
      <c r="C467" s="1"/>
      <c r="D467" s="1"/>
      <c r="E467" s="2"/>
      <c r="F467" s="4"/>
      <c r="G467" s="1"/>
      <c r="M467" s="190"/>
    </row>
    <row r="468" spans="3:13" s="6" customFormat="1" x14ac:dyDescent="0.25">
      <c r="C468" s="1"/>
      <c r="D468" s="1"/>
      <c r="E468" s="2"/>
      <c r="F468" s="4"/>
      <c r="G468" s="1"/>
      <c r="M468" s="190"/>
    </row>
    <row r="469" spans="3:13" s="6" customFormat="1" x14ac:dyDescent="0.25">
      <c r="C469" s="1"/>
      <c r="D469" s="1"/>
      <c r="E469" s="2"/>
      <c r="F469" s="4"/>
      <c r="G469" s="1"/>
      <c r="M469" s="190"/>
    </row>
    <row r="470" spans="3:13" s="6" customFormat="1" x14ac:dyDescent="0.25">
      <c r="C470" s="1"/>
      <c r="D470" s="1"/>
      <c r="E470" s="2"/>
      <c r="F470" s="4"/>
      <c r="G470" s="1"/>
      <c r="M470" s="190"/>
    </row>
    <row r="471" spans="3:13" s="6" customFormat="1" x14ac:dyDescent="0.25">
      <c r="C471" s="1"/>
      <c r="D471" s="1"/>
      <c r="E471" s="2"/>
      <c r="F471" s="4"/>
      <c r="G471" s="1"/>
      <c r="M471" s="190"/>
    </row>
    <row r="472" spans="3:13" s="6" customFormat="1" x14ac:dyDescent="0.25">
      <c r="C472" s="1"/>
      <c r="D472" s="1"/>
      <c r="E472" s="2"/>
      <c r="F472" s="4"/>
      <c r="G472" s="1"/>
      <c r="M472" s="190"/>
    </row>
    <row r="473" spans="3:13" s="6" customFormat="1" x14ac:dyDescent="0.25">
      <c r="C473" s="1"/>
      <c r="D473" s="1"/>
      <c r="E473" s="2"/>
      <c r="F473" s="4"/>
      <c r="G473" s="1"/>
      <c r="M473" s="190"/>
    </row>
    <row r="474" spans="3:13" s="6" customFormat="1" x14ac:dyDescent="0.25">
      <c r="C474" s="1"/>
      <c r="D474" s="1"/>
      <c r="E474" s="2"/>
      <c r="F474" s="4"/>
      <c r="G474" s="1"/>
      <c r="M474" s="190"/>
    </row>
    <row r="475" spans="3:13" s="6" customFormat="1" x14ac:dyDescent="0.25">
      <c r="C475" s="1"/>
      <c r="D475" s="1"/>
      <c r="E475" s="2"/>
      <c r="F475" s="4"/>
      <c r="G475" s="1"/>
      <c r="M475" s="190"/>
    </row>
    <row r="476" spans="3:13" s="6" customFormat="1" x14ac:dyDescent="0.25">
      <c r="C476" s="1"/>
      <c r="D476" s="1"/>
      <c r="E476" s="2"/>
      <c r="F476" s="4"/>
      <c r="G476" s="1"/>
      <c r="M476" s="190"/>
    </row>
    <row r="477" spans="3:13" s="6" customFormat="1" x14ac:dyDescent="0.25">
      <c r="C477" s="1"/>
      <c r="D477" s="1"/>
      <c r="E477" s="2"/>
      <c r="F477" s="4"/>
      <c r="G477" s="1"/>
      <c r="M477" s="190"/>
    </row>
    <row r="478" spans="3:13" s="6" customFormat="1" x14ac:dyDescent="0.25">
      <c r="C478" s="1"/>
      <c r="D478" s="1"/>
      <c r="E478" s="2"/>
      <c r="F478" s="4"/>
      <c r="G478" s="1"/>
      <c r="M478" s="190"/>
    </row>
    <row r="479" spans="3:13" s="6" customFormat="1" x14ac:dyDescent="0.25">
      <c r="C479" s="1"/>
      <c r="D479" s="1"/>
      <c r="E479" s="2"/>
      <c r="F479" s="4"/>
      <c r="G479" s="1"/>
      <c r="M479" s="190"/>
    </row>
    <row r="480" spans="3:13" s="6" customFormat="1" x14ac:dyDescent="0.25">
      <c r="C480" s="1"/>
      <c r="D480" s="1"/>
      <c r="E480" s="2"/>
      <c r="F480" s="4"/>
      <c r="G480" s="1"/>
      <c r="M480" s="190"/>
    </row>
    <row r="481" spans="3:13" s="6" customFormat="1" x14ac:dyDescent="0.25">
      <c r="C481" s="1"/>
      <c r="D481" s="1"/>
      <c r="E481" s="2"/>
      <c r="F481" s="4"/>
      <c r="G481" s="1"/>
      <c r="M481" s="190"/>
    </row>
    <row r="482" spans="3:13" s="6" customFormat="1" x14ac:dyDescent="0.25">
      <c r="C482" s="1"/>
      <c r="D482" s="1"/>
      <c r="E482" s="2"/>
      <c r="F482" s="4"/>
      <c r="G482" s="1"/>
      <c r="M482" s="190"/>
    </row>
    <row r="483" spans="3:13" s="6" customFormat="1" x14ac:dyDescent="0.25">
      <c r="C483" s="1"/>
      <c r="D483" s="1"/>
      <c r="E483" s="2"/>
      <c r="F483" s="4"/>
      <c r="G483" s="1"/>
      <c r="M483" s="190"/>
    </row>
    <row r="484" spans="3:13" s="6" customFormat="1" x14ac:dyDescent="0.25">
      <c r="C484" s="1"/>
      <c r="D484" s="1"/>
      <c r="E484" s="2"/>
      <c r="F484" s="4"/>
      <c r="G484" s="1"/>
      <c r="M484" s="190"/>
    </row>
    <row r="485" spans="3:13" s="6" customFormat="1" x14ac:dyDescent="0.25">
      <c r="C485" s="1"/>
      <c r="D485" s="1"/>
      <c r="E485" s="2"/>
      <c r="F485" s="4"/>
      <c r="G485" s="1"/>
      <c r="M485" s="190"/>
    </row>
    <row r="486" spans="3:13" s="6" customFormat="1" x14ac:dyDescent="0.25">
      <c r="C486" s="1"/>
      <c r="D486" s="1"/>
      <c r="E486" s="2"/>
      <c r="F486" s="4"/>
      <c r="G486" s="1"/>
      <c r="M486" s="190"/>
    </row>
    <row r="487" spans="3:13" s="6" customFormat="1" x14ac:dyDescent="0.25">
      <c r="C487" s="1"/>
      <c r="D487" s="1"/>
      <c r="E487" s="2"/>
      <c r="F487" s="4"/>
      <c r="G487" s="1"/>
      <c r="M487" s="190"/>
    </row>
    <row r="488" spans="3:13" s="6" customFormat="1" x14ac:dyDescent="0.25">
      <c r="C488" s="1"/>
      <c r="D488" s="1"/>
      <c r="E488" s="2"/>
      <c r="F488" s="4"/>
      <c r="G488" s="1"/>
      <c r="M488" s="190"/>
    </row>
    <row r="489" spans="3:13" s="6" customFormat="1" x14ac:dyDescent="0.25">
      <c r="C489" s="1"/>
      <c r="D489" s="1"/>
      <c r="E489" s="2"/>
      <c r="F489" s="4"/>
      <c r="G489" s="1"/>
      <c r="M489" s="190"/>
    </row>
    <row r="490" spans="3:13" s="6" customFormat="1" x14ac:dyDescent="0.25">
      <c r="C490" s="1"/>
      <c r="D490" s="1"/>
      <c r="E490" s="2"/>
      <c r="F490" s="4"/>
      <c r="G490" s="1"/>
      <c r="M490" s="190"/>
    </row>
    <row r="491" spans="3:13" s="6" customFormat="1" x14ac:dyDescent="0.25">
      <c r="C491" s="1"/>
      <c r="D491" s="1"/>
      <c r="E491" s="2"/>
      <c r="F491" s="4"/>
      <c r="G491" s="1"/>
      <c r="M491" s="190"/>
    </row>
    <row r="492" spans="3:13" s="6" customFormat="1" x14ac:dyDescent="0.25">
      <c r="C492" s="1"/>
      <c r="D492" s="1"/>
      <c r="E492" s="2"/>
      <c r="F492" s="4"/>
      <c r="G492" s="1"/>
      <c r="M492" s="190"/>
    </row>
    <row r="493" spans="3:13" s="6" customFormat="1" x14ac:dyDescent="0.25">
      <c r="C493" s="1"/>
      <c r="D493" s="1"/>
      <c r="E493" s="2"/>
      <c r="F493" s="4"/>
      <c r="G493" s="1"/>
      <c r="M493" s="190"/>
    </row>
    <row r="494" spans="3:13" s="6" customFormat="1" x14ac:dyDescent="0.25">
      <c r="C494" s="1"/>
      <c r="D494" s="1"/>
      <c r="E494" s="2"/>
      <c r="F494" s="4"/>
      <c r="G494" s="1"/>
      <c r="M494" s="190"/>
    </row>
    <row r="495" spans="3:13" s="6" customFormat="1" x14ac:dyDescent="0.25">
      <c r="C495" s="1"/>
      <c r="D495" s="1"/>
      <c r="E495" s="2"/>
      <c r="F495" s="4"/>
      <c r="G495" s="1"/>
      <c r="M495" s="190"/>
    </row>
    <row r="496" spans="3:13" s="6" customFormat="1" x14ac:dyDescent="0.25">
      <c r="C496" s="1"/>
      <c r="D496" s="1"/>
      <c r="E496" s="2"/>
      <c r="F496" s="4"/>
      <c r="G496" s="1"/>
      <c r="M496" s="190"/>
    </row>
    <row r="497" spans="3:13" s="6" customFormat="1" x14ac:dyDescent="0.25">
      <c r="C497" s="1"/>
      <c r="D497" s="1"/>
      <c r="E497" s="2"/>
      <c r="F497" s="4"/>
      <c r="G497" s="1"/>
      <c r="M497" s="190"/>
    </row>
    <row r="498" spans="3:13" s="6" customFormat="1" x14ac:dyDescent="0.25">
      <c r="C498" s="1"/>
      <c r="D498" s="1"/>
      <c r="E498" s="2"/>
      <c r="F498" s="4"/>
      <c r="G498" s="1"/>
      <c r="M498" s="190"/>
    </row>
    <row r="499" spans="3:13" s="6" customFormat="1" x14ac:dyDescent="0.25">
      <c r="C499" s="1"/>
      <c r="D499" s="1"/>
      <c r="E499" s="2"/>
      <c r="F499" s="4"/>
      <c r="G499" s="1"/>
      <c r="M499" s="190"/>
    </row>
    <row r="500" spans="3:13" s="6" customFormat="1" x14ac:dyDescent="0.25">
      <c r="C500" s="1"/>
      <c r="D500" s="1"/>
      <c r="E500" s="2"/>
      <c r="F500" s="4"/>
      <c r="G500" s="1"/>
      <c r="M500" s="190"/>
    </row>
    <row r="501" spans="3:13" s="6" customFormat="1" x14ac:dyDescent="0.25">
      <c r="C501" s="1"/>
      <c r="D501" s="1"/>
      <c r="E501" s="2"/>
      <c r="F501" s="4"/>
      <c r="G501" s="1"/>
      <c r="M501" s="190"/>
    </row>
    <row r="502" spans="3:13" s="6" customFormat="1" x14ac:dyDescent="0.25">
      <c r="C502" s="1"/>
      <c r="D502" s="1"/>
      <c r="E502" s="2"/>
      <c r="F502" s="4"/>
      <c r="G502" s="1"/>
      <c r="M502" s="190"/>
    </row>
    <row r="503" spans="3:13" s="6" customFormat="1" x14ac:dyDescent="0.25">
      <c r="C503" s="1"/>
      <c r="D503" s="1"/>
      <c r="E503" s="2"/>
      <c r="F503" s="4"/>
      <c r="G503" s="1"/>
      <c r="M503" s="190"/>
    </row>
    <row r="504" spans="3:13" s="6" customFormat="1" x14ac:dyDescent="0.25">
      <c r="C504" s="1"/>
      <c r="D504" s="1"/>
      <c r="E504" s="2"/>
      <c r="F504" s="4"/>
      <c r="G504" s="1"/>
      <c r="M504" s="190"/>
    </row>
    <row r="505" spans="3:13" s="6" customFormat="1" x14ac:dyDescent="0.25">
      <c r="C505" s="1"/>
      <c r="D505" s="1"/>
      <c r="E505" s="2"/>
      <c r="F505" s="4"/>
      <c r="G505" s="1"/>
      <c r="M505" s="190"/>
    </row>
    <row r="506" spans="3:13" s="6" customFormat="1" x14ac:dyDescent="0.25">
      <c r="C506" s="1"/>
      <c r="D506" s="1"/>
      <c r="E506" s="2"/>
      <c r="F506" s="4"/>
      <c r="G506" s="1"/>
      <c r="M506" s="190"/>
    </row>
    <row r="507" spans="3:13" s="6" customFormat="1" x14ac:dyDescent="0.25">
      <c r="C507" s="1"/>
      <c r="D507" s="1"/>
      <c r="E507" s="2"/>
      <c r="F507" s="4"/>
      <c r="G507" s="1"/>
      <c r="M507" s="190"/>
    </row>
    <row r="508" spans="3:13" s="6" customFormat="1" x14ac:dyDescent="0.25">
      <c r="C508" s="1"/>
      <c r="D508" s="1"/>
      <c r="E508" s="2"/>
      <c r="F508" s="4"/>
      <c r="G508" s="1"/>
      <c r="M508" s="190"/>
    </row>
    <row r="509" spans="3:13" s="6" customFormat="1" x14ac:dyDescent="0.25">
      <c r="C509" s="1"/>
      <c r="D509" s="1"/>
      <c r="E509" s="2"/>
      <c r="F509" s="4"/>
      <c r="G509" s="1"/>
      <c r="M509" s="190"/>
    </row>
    <row r="510" spans="3:13" s="6" customFormat="1" x14ac:dyDescent="0.25">
      <c r="C510" s="1"/>
      <c r="D510" s="1"/>
      <c r="E510" s="2"/>
      <c r="F510" s="4"/>
      <c r="G510" s="1"/>
      <c r="M510" s="190"/>
    </row>
    <row r="511" spans="3:13" s="6" customFormat="1" x14ac:dyDescent="0.25">
      <c r="C511" s="1"/>
      <c r="D511" s="1"/>
      <c r="E511" s="2"/>
      <c r="F511" s="4"/>
      <c r="G511" s="1"/>
      <c r="M511" s="190"/>
    </row>
    <row r="512" spans="3:13" s="6" customFormat="1" x14ac:dyDescent="0.25">
      <c r="C512" s="1"/>
      <c r="D512" s="1"/>
      <c r="E512" s="2"/>
      <c r="F512" s="4"/>
      <c r="G512" s="1"/>
      <c r="M512" s="190"/>
    </row>
    <row r="513" spans="3:13" s="6" customFormat="1" x14ac:dyDescent="0.25">
      <c r="C513" s="1"/>
      <c r="D513" s="1"/>
      <c r="E513" s="2"/>
      <c r="F513" s="4"/>
      <c r="G513" s="1"/>
      <c r="M513" s="190"/>
    </row>
    <row r="514" spans="3:13" s="6" customFormat="1" x14ac:dyDescent="0.25">
      <c r="C514" s="1"/>
      <c r="D514" s="1"/>
      <c r="E514" s="2"/>
      <c r="F514" s="4"/>
      <c r="G514" s="1"/>
      <c r="M514" s="190"/>
    </row>
    <row r="515" spans="3:13" s="6" customFormat="1" x14ac:dyDescent="0.25">
      <c r="C515" s="1"/>
      <c r="D515" s="1"/>
      <c r="E515" s="2"/>
      <c r="F515" s="4"/>
      <c r="G515" s="1"/>
      <c r="M515" s="190"/>
    </row>
    <row r="516" spans="3:13" s="6" customFormat="1" x14ac:dyDescent="0.25">
      <c r="C516" s="1"/>
      <c r="D516" s="1"/>
      <c r="E516" s="2"/>
      <c r="F516" s="4"/>
      <c r="G516" s="1"/>
      <c r="M516" s="190"/>
    </row>
    <row r="517" spans="3:13" s="6" customFormat="1" x14ac:dyDescent="0.25">
      <c r="C517" s="1"/>
      <c r="D517" s="1"/>
      <c r="E517" s="2"/>
      <c r="F517" s="4"/>
      <c r="G517" s="1"/>
      <c r="M517" s="190"/>
    </row>
    <row r="518" spans="3:13" s="6" customFormat="1" x14ac:dyDescent="0.25">
      <c r="C518" s="1"/>
      <c r="D518" s="1"/>
      <c r="E518" s="2"/>
      <c r="F518" s="4"/>
      <c r="G518" s="1"/>
      <c r="M518" s="190"/>
    </row>
    <row r="519" spans="3:13" s="6" customFormat="1" x14ac:dyDescent="0.25">
      <c r="C519" s="1"/>
      <c r="D519" s="1"/>
      <c r="E519" s="2"/>
      <c r="F519" s="4"/>
      <c r="G519" s="1"/>
      <c r="M519" s="190"/>
    </row>
    <row r="520" spans="3:13" s="6" customFormat="1" x14ac:dyDescent="0.25">
      <c r="C520" s="1"/>
      <c r="D520" s="1"/>
      <c r="E520" s="2"/>
      <c r="F520" s="4"/>
      <c r="G520" s="1"/>
      <c r="M520" s="190"/>
    </row>
    <row r="521" spans="3:13" s="6" customFormat="1" x14ac:dyDescent="0.25">
      <c r="C521" s="1"/>
      <c r="D521" s="1"/>
      <c r="E521" s="2"/>
      <c r="F521" s="4"/>
      <c r="G521" s="1"/>
      <c r="M521" s="190"/>
    </row>
    <row r="522" spans="3:13" s="6" customFormat="1" x14ac:dyDescent="0.25">
      <c r="C522" s="1"/>
      <c r="D522" s="1"/>
      <c r="E522" s="2"/>
      <c r="F522" s="4"/>
      <c r="G522" s="1"/>
      <c r="M522" s="190"/>
    </row>
    <row r="523" spans="3:13" s="6" customFormat="1" x14ac:dyDescent="0.25">
      <c r="C523" s="1"/>
      <c r="D523" s="1"/>
      <c r="E523" s="2"/>
      <c r="F523" s="4"/>
      <c r="G523" s="1"/>
      <c r="M523" s="190"/>
    </row>
    <row r="524" spans="3:13" s="6" customFormat="1" x14ac:dyDescent="0.25">
      <c r="C524" s="1"/>
      <c r="D524" s="1"/>
      <c r="E524" s="2"/>
      <c r="F524" s="4"/>
      <c r="G524" s="1"/>
      <c r="M524" s="190"/>
    </row>
    <row r="525" spans="3:13" s="6" customFormat="1" x14ac:dyDescent="0.25">
      <c r="C525" s="1"/>
      <c r="D525" s="1"/>
      <c r="E525" s="2"/>
      <c r="F525" s="4"/>
      <c r="G525" s="1"/>
      <c r="M525" s="190"/>
    </row>
    <row r="526" spans="3:13" s="6" customFormat="1" x14ac:dyDescent="0.25">
      <c r="C526" s="1"/>
      <c r="D526" s="1"/>
      <c r="E526" s="2"/>
      <c r="F526" s="4"/>
      <c r="G526" s="1"/>
      <c r="M526" s="190"/>
    </row>
    <row r="527" spans="3:13" s="6" customFormat="1" x14ac:dyDescent="0.25">
      <c r="C527" s="1"/>
      <c r="D527" s="1"/>
      <c r="E527" s="2"/>
      <c r="F527" s="4"/>
      <c r="G527" s="1"/>
      <c r="M527" s="190"/>
    </row>
    <row r="528" spans="3:13" s="6" customFormat="1" x14ac:dyDescent="0.25">
      <c r="C528" s="1"/>
      <c r="D528" s="1"/>
      <c r="E528" s="2"/>
      <c r="F528" s="4"/>
      <c r="G528" s="1"/>
      <c r="M528" s="190"/>
    </row>
    <row r="529" spans="3:13" s="6" customFormat="1" x14ac:dyDescent="0.25">
      <c r="C529" s="1"/>
      <c r="D529" s="1"/>
      <c r="E529" s="2"/>
      <c r="F529" s="4"/>
      <c r="G529" s="1"/>
      <c r="M529" s="190"/>
    </row>
    <row r="530" spans="3:13" s="6" customFormat="1" x14ac:dyDescent="0.25">
      <c r="C530" s="1"/>
      <c r="D530" s="1"/>
      <c r="E530" s="2"/>
      <c r="F530" s="4"/>
      <c r="G530" s="1"/>
      <c r="M530" s="190"/>
    </row>
    <row r="531" spans="3:13" s="6" customFormat="1" x14ac:dyDescent="0.25">
      <c r="C531" s="1"/>
      <c r="D531" s="1"/>
      <c r="E531" s="2"/>
      <c r="F531" s="4"/>
      <c r="G531" s="1"/>
      <c r="M531" s="190"/>
    </row>
    <row r="532" spans="3:13" s="6" customFormat="1" x14ac:dyDescent="0.25">
      <c r="C532" s="1"/>
      <c r="D532" s="1"/>
      <c r="E532" s="2"/>
      <c r="F532" s="4"/>
      <c r="G532" s="1"/>
      <c r="M532" s="190"/>
    </row>
    <row r="533" spans="3:13" s="6" customFormat="1" x14ac:dyDescent="0.25">
      <c r="C533" s="1"/>
      <c r="D533" s="1"/>
      <c r="E533" s="2"/>
      <c r="F533" s="4"/>
      <c r="G533" s="1"/>
      <c r="M533" s="190"/>
    </row>
    <row r="534" spans="3:13" s="6" customFormat="1" x14ac:dyDescent="0.25">
      <c r="C534" s="1"/>
      <c r="D534" s="1"/>
      <c r="E534" s="2"/>
      <c r="F534" s="4"/>
      <c r="G534" s="1"/>
      <c r="M534" s="190"/>
    </row>
    <row r="535" spans="3:13" s="6" customFormat="1" x14ac:dyDescent="0.25">
      <c r="C535" s="1"/>
      <c r="D535" s="1"/>
      <c r="E535" s="2"/>
      <c r="F535" s="4"/>
      <c r="G535" s="1"/>
      <c r="M535" s="190"/>
    </row>
    <row r="536" spans="3:13" s="6" customFormat="1" x14ac:dyDescent="0.25">
      <c r="C536" s="1"/>
      <c r="D536" s="1"/>
      <c r="E536" s="2"/>
      <c r="F536" s="4"/>
      <c r="G536" s="1"/>
      <c r="M536" s="190"/>
    </row>
    <row r="537" spans="3:13" s="6" customFormat="1" x14ac:dyDescent="0.25">
      <c r="C537" s="1"/>
      <c r="D537" s="1"/>
      <c r="E537" s="2"/>
      <c r="F537" s="4"/>
      <c r="G537" s="1"/>
      <c r="M537" s="190"/>
    </row>
    <row r="538" spans="3:13" s="6" customFormat="1" x14ac:dyDescent="0.25">
      <c r="C538" s="1"/>
      <c r="D538" s="1"/>
      <c r="E538" s="2"/>
      <c r="F538" s="4"/>
      <c r="G538" s="1"/>
      <c r="M538" s="190"/>
    </row>
    <row r="539" spans="3:13" s="6" customFormat="1" x14ac:dyDescent="0.25">
      <c r="C539" s="1"/>
      <c r="D539" s="1"/>
      <c r="E539" s="2"/>
      <c r="F539" s="4"/>
      <c r="G539" s="1"/>
      <c r="M539" s="190"/>
    </row>
    <row r="540" spans="3:13" s="6" customFormat="1" x14ac:dyDescent="0.25">
      <c r="C540" s="1"/>
      <c r="D540" s="1"/>
      <c r="E540" s="2"/>
      <c r="F540" s="4"/>
      <c r="G540" s="1"/>
      <c r="M540" s="190"/>
    </row>
    <row r="541" spans="3:13" s="6" customFormat="1" x14ac:dyDescent="0.25">
      <c r="C541" s="1"/>
      <c r="D541" s="1"/>
      <c r="E541" s="2"/>
      <c r="F541" s="4"/>
      <c r="G541" s="1"/>
      <c r="M541" s="190"/>
    </row>
    <row r="542" spans="3:13" s="6" customFormat="1" x14ac:dyDescent="0.25">
      <c r="C542" s="1"/>
      <c r="D542" s="1"/>
      <c r="E542" s="2"/>
      <c r="F542" s="4"/>
      <c r="G542" s="1"/>
      <c r="M542" s="190"/>
    </row>
    <row r="543" spans="3:13" s="6" customFormat="1" x14ac:dyDescent="0.25">
      <c r="C543" s="1"/>
      <c r="D543" s="1"/>
      <c r="E543" s="2"/>
      <c r="F543" s="4"/>
      <c r="G543" s="1"/>
      <c r="M543" s="190"/>
    </row>
    <row r="544" spans="3:13" s="6" customFormat="1" x14ac:dyDescent="0.25">
      <c r="C544" s="1"/>
      <c r="D544" s="1"/>
      <c r="E544" s="2"/>
      <c r="F544" s="4"/>
      <c r="G544" s="1"/>
      <c r="M544" s="190"/>
    </row>
    <row r="545" spans="3:13" s="6" customFormat="1" x14ac:dyDescent="0.25">
      <c r="C545" s="1"/>
      <c r="D545" s="1"/>
      <c r="E545" s="2"/>
      <c r="F545" s="4"/>
      <c r="G545" s="1"/>
      <c r="M545" s="190"/>
    </row>
    <row r="546" spans="3:13" s="6" customFormat="1" x14ac:dyDescent="0.25">
      <c r="C546" s="1"/>
      <c r="D546" s="1"/>
      <c r="E546" s="2"/>
      <c r="F546" s="4"/>
      <c r="G546" s="1"/>
      <c r="M546" s="190"/>
    </row>
    <row r="547" spans="3:13" s="6" customFormat="1" x14ac:dyDescent="0.25">
      <c r="C547" s="1"/>
      <c r="D547" s="1"/>
      <c r="E547" s="2"/>
      <c r="F547" s="4"/>
      <c r="G547" s="1"/>
      <c r="M547" s="190"/>
    </row>
    <row r="548" spans="3:13" s="6" customFormat="1" x14ac:dyDescent="0.25">
      <c r="C548" s="1"/>
      <c r="D548" s="1"/>
      <c r="E548" s="2"/>
      <c r="F548" s="4"/>
      <c r="G548" s="1"/>
      <c r="M548" s="190"/>
    </row>
    <row r="549" spans="3:13" s="6" customFormat="1" x14ac:dyDescent="0.25">
      <c r="C549" s="1"/>
      <c r="D549" s="1"/>
      <c r="E549" s="2"/>
      <c r="F549" s="4"/>
      <c r="G549" s="1"/>
      <c r="M549" s="190"/>
    </row>
    <row r="550" spans="3:13" s="6" customFormat="1" x14ac:dyDescent="0.25">
      <c r="C550" s="1"/>
      <c r="D550" s="1"/>
      <c r="E550" s="2"/>
      <c r="F550" s="4"/>
      <c r="G550" s="1"/>
      <c r="M550" s="190"/>
    </row>
    <row r="551" spans="3:13" s="6" customFormat="1" x14ac:dyDescent="0.25">
      <c r="C551" s="1"/>
      <c r="D551" s="1"/>
      <c r="E551" s="2"/>
      <c r="F551" s="4"/>
      <c r="G551" s="1"/>
      <c r="M551" s="190"/>
    </row>
    <row r="552" spans="3:13" s="6" customFormat="1" x14ac:dyDescent="0.25">
      <c r="C552" s="1"/>
      <c r="D552" s="1"/>
      <c r="E552" s="2"/>
      <c r="F552" s="4"/>
      <c r="G552" s="1"/>
      <c r="M552" s="190"/>
    </row>
    <row r="553" spans="3:13" s="6" customFormat="1" x14ac:dyDescent="0.25">
      <c r="C553" s="1"/>
      <c r="D553" s="1"/>
      <c r="E553" s="2"/>
      <c r="F553" s="4"/>
      <c r="G553" s="1"/>
      <c r="M553" s="190"/>
    </row>
    <row r="554" spans="3:13" s="6" customFormat="1" x14ac:dyDescent="0.25">
      <c r="C554" s="1"/>
      <c r="D554" s="1"/>
      <c r="E554" s="2"/>
      <c r="F554" s="4"/>
      <c r="G554" s="1"/>
      <c r="M554" s="190"/>
    </row>
    <row r="555" spans="3:13" s="6" customFormat="1" x14ac:dyDescent="0.25">
      <c r="C555" s="1"/>
      <c r="D555" s="1"/>
      <c r="E555" s="2"/>
      <c r="F555" s="4"/>
      <c r="G555" s="1"/>
      <c r="M555" s="190"/>
    </row>
    <row r="556" spans="3:13" s="6" customFormat="1" x14ac:dyDescent="0.25">
      <c r="C556" s="1"/>
      <c r="D556" s="1"/>
      <c r="E556" s="2"/>
      <c r="F556" s="4"/>
      <c r="G556" s="1"/>
      <c r="M556" s="190"/>
    </row>
    <row r="557" spans="3:13" s="6" customFormat="1" x14ac:dyDescent="0.25">
      <c r="C557" s="1"/>
      <c r="D557" s="1"/>
      <c r="E557" s="2"/>
      <c r="F557" s="4"/>
      <c r="G557" s="1"/>
      <c r="M557" s="190"/>
    </row>
    <row r="558" spans="3:13" s="6" customFormat="1" x14ac:dyDescent="0.25">
      <c r="C558" s="1"/>
      <c r="D558" s="1"/>
      <c r="E558" s="2"/>
      <c r="F558" s="4"/>
      <c r="G558" s="1"/>
      <c r="M558" s="190"/>
    </row>
    <row r="559" spans="3:13" s="6" customFormat="1" x14ac:dyDescent="0.25">
      <c r="C559" s="1"/>
      <c r="D559" s="1"/>
      <c r="E559" s="2"/>
      <c r="F559" s="4"/>
      <c r="G559" s="1"/>
      <c r="M559" s="190"/>
    </row>
    <row r="560" spans="3:13" s="6" customFormat="1" x14ac:dyDescent="0.25">
      <c r="C560" s="1"/>
      <c r="D560" s="1"/>
      <c r="E560" s="2"/>
      <c r="F560" s="4"/>
      <c r="G560" s="1"/>
      <c r="M560" s="190"/>
    </row>
    <row r="561" spans="3:13" s="6" customFormat="1" x14ac:dyDescent="0.25">
      <c r="C561" s="1"/>
      <c r="D561" s="1"/>
      <c r="E561" s="2"/>
      <c r="F561" s="4"/>
      <c r="G561" s="1"/>
      <c r="M561" s="190"/>
    </row>
    <row r="562" spans="3:13" s="6" customFormat="1" x14ac:dyDescent="0.25">
      <c r="C562" s="1"/>
      <c r="D562" s="1"/>
      <c r="E562" s="2"/>
      <c r="F562" s="4"/>
      <c r="G562" s="1"/>
      <c r="M562" s="190"/>
    </row>
    <row r="563" spans="3:13" s="6" customFormat="1" x14ac:dyDescent="0.25">
      <c r="C563" s="1"/>
      <c r="D563" s="1"/>
      <c r="E563" s="2"/>
      <c r="F563" s="4"/>
      <c r="G563" s="1"/>
      <c r="M563" s="190"/>
    </row>
    <row r="564" spans="3:13" s="6" customFormat="1" x14ac:dyDescent="0.25">
      <c r="C564" s="1"/>
      <c r="D564" s="1"/>
      <c r="E564" s="2"/>
      <c r="F564" s="4"/>
      <c r="G564" s="1"/>
      <c r="M564" s="190"/>
    </row>
    <row r="565" spans="3:13" s="6" customFormat="1" x14ac:dyDescent="0.25">
      <c r="C565" s="1"/>
      <c r="D565" s="1"/>
      <c r="E565" s="2"/>
      <c r="F565" s="4"/>
      <c r="G565" s="1"/>
      <c r="M565" s="190"/>
    </row>
    <row r="566" spans="3:13" s="6" customFormat="1" x14ac:dyDescent="0.25">
      <c r="C566" s="1"/>
      <c r="D566" s="1"/>
      <c r="E566" s="2"/>
      <c r="F566" s="4"/>
      <c r="G566" s="1"/>
      <c r="M566" s="190"/>
    </row>
    <row r="567" spans="3:13" s="6" customFormat="1" x14ac:dyDescent="0.25">
      <c r="C567" s="1"/>
      <c r="D567" s="1"/>
      <c r="E567" s="2"/>
      <c r="F567" s="4"/>
      <c r="G567" s="1"/>
      <c r="M567" s="190"/>
    </row>
    <row r="568" spans="3:13" s="6" customFormat="1" x14ac:dyDescent="0.25">
      <c r="C568" s="1"/>
      <c r="D568" s="1"/>
      <c r="E568" s="2"/>
      <c r="F568" s="4"/>
      <c r="G568" s="1"/>
      <c r="M568" s="190"/>
    </row>
    <row r="569" spans="3:13" s="6" customFormat="1" x14ac:dyDescent="0.25">
      <c r="C569" s="1"/>
      <c r="D569" s="1"/>
      <c r="E569" s="2"/>
      <c r="F569" s="4"/>
      <c r="G569" s="1"/>
      <c r="M569" s="190"/>
    </row>
    <row r="570" spans="3:13" s="6" customFormat="1" x14ac:dyDescent="0.25">
      <c r="C570" s="1"/>
      <c r="D570" s="1"/>
      <c r="E570" s="2"/>
      <c r="F570" s="4"/>
      <c r="G570" s="1"/>
      <c r="M570" s="190"/>
    </row>
    <row r="571" spans="3:13" s="6" customFormat="1" x14ac:dyDescent="0.25">
      <c r="C571" s="1"/>
      <c r="D571" s="1"/>
      <c r="E571" s="2"/>
      <c r="F571" s="4"/>
      <c r="G571" s="1"/>
      <c r="M571" s="190"/>
    </row>
    <row r="572" spans="3:13" s="6" customFormat="1" x14ac:dyDescent="0.25">
      <c r="C572" s="1"/>
      <c r="D572" s="1"/>
      <c r="E572" s="2"/>
      <c r="F572" s="4"/>
      <c r="G572" s="1"/>
      <c r="M572" s="190"/>
    </row>
    <row r="573" spans="3:13" s="6" customFormat="1" x14ac:dyDescent="0.25">
      <c r="C573" s="1"/>
      <c r="D573" s="1"/>
      <c r="E573" s="2"/>
      <c r="F573" s="4"/>
      <c r="G573" s="1"/>
      <c r="M573" s="190"/>
    </row>
    <row r="574" spans="3:13" s="6" customFormat="1" x14ac:dyDescent="0.25">
      <c r="C574" s="1"/>
      <c r="D574" s="1"/>
      <c r="E574" s="2"/>
      <c r="F574" s="4"/>
      <c r="G574" s="1"/>
      <c r="M574" s="190"/>
    </row>
    <row r="575" spans="3:13" s="6" customFormat="1" x14ac:dyDescent="0.25">
      <c r="C575" s="1"/>
      <c r="D575" s="1"/>
      <c r="E575" s="2"/>
      <c r="F575" s="4"/>
      <c r="G575" s="1"/>
      <c r="M575" s="190"/>
    </row>
    <row r="576" spans="3:13" s="6" customFormat="1" x14ac:dyDescent="0.25">
      <c r="C576" s="1"/>
      <c r="D576" s="1"/>
      <c r="E576" s="2"/>
      <c r="F576" s="4"/>
      <c r="G576" s="1"/>
      <c r="M576" s="190"/>
    </row>
    <row r="577" spans="3:13" s="6" customFormat="1" x14ac:dyDescent="0.25">
      <c r="C577" s="1"/>
      <c r="D577" s="1"/>
      <c r="E577" s="2"/>
      <c r="F577" s="4"/>
      <c r="G577" s="1"/>
      <c r="M577" s="190"/>
    </row>
    <row r="578" spans="3:13" s="6" customFormat="1" x14ac:dyDescent="0.25">
      <c r="C578" s="1"/>
      <c r="D578" s="1"/>
      <c r="E578" s="2"/>
      <c r="F578" s="4"/>
      <c r="G578" s="1"/>
      <c r="M578" s="190"/>
    </row>
    <row r="579" spans="3:13" s="6" customFormat="1" x14ac:dyDescent="0.25">
      <c r="C579" s="1"/>
      <c r="D579" s="1"/>
      <c r="E579" s="2"/>
      <c r="F579" s="4"/>
      <c r="G579" s="1"/>
      <c r="M579" s="190"/>
    </row>
    <row r="580" spans="3:13" s="6" customFormat="1" x14ac:dyDescent="0.25">
      <c r="C580" s="1"/>
      <c r="D580" s="1"/>
      <c r="E580" s="2"/>
      <c r="F580" s="4"/>
      <c r="G580" s="1"/>
      <c r="M580" s="190"/>
    </row>
    <row r="581" spans="3:13" s="6" customFormat="1" x14ac:dyDescent="0.25">
      <c r="C581" s="1"/>
      <c r="D581" s="1"/>
      <c r="E581" s="2"/>
      <c r="F581" s="4"/>
      <c r="G581" s="1"/>
      <c r="M581" s="190"/>
    </row>
    <row r="582" spans="3:13" s="6" customFormat="1" x14ac:dyDescent="0.25">
      <c r="C582" s="1"/>
      <c r="D582" s="1"/>
      <c r="E582" s="2"/>
      <c r="F582" s="4"/>
      <c r="G582" s="1"/>
      <c r="M582" s="190"/>
    </row>
    <row r="583" spans="3:13" s="6" customFormat="1" x14ac:dyDescent="0.25">
      <c r="C583" s="1"/>
      <c r="D583" s="1"/>
      <c r="E583" s="2"/>
      <c r="F583" s="4"/>
      <c r="G583" s="1"/>
      <c r="M583" s="190"/>
    </row>
    <row r="584" spans="3:13" s="6" customFormat="1" x14ac:dyDescent="0.25">
      <c r="C584" s="1"/>
      <c r="D584" s="1"/>
      <c r="E584" s="2"/>
      <c r="F584" s="4"/>
      <c r="G584" s="1"/>
      <c r="M584" s="190"/>
    </row>
    <row r="585" spans="3:13" s="6" customFormat="1" x14ac:dyDescent="0.25">
      <c r="C585" s="1"/>
      <c r="D585" s="1"/>
      <c r="E585" s="2"/>
      <c r="F585" s="4"/>
      <c r="G585" s="1"/>
      <c r="M585" s="190"/>
    </row>
    <row r="586" spans="3:13" s="6" customFormat="1" x14ac:dyDescent="0.25">
      <c r="C586" s="1"/>
      <c r="D586" s="1"/>
      <c r="E586" s="2"/>
      <c r="F586" s="4"/>
      <c r="G586" s="1"/>
      <c r="M586" s="190"/>
    </row>
    <row r="587" spans="3:13" s="6" customFormat="1" x14ac:dyDescent="0.25">
      <c r="C587" s="1"/>
      <c r="D587" s="1"/>
      <c r="E587" s="2"/>
      <c r="F587" s="4"/>
      <c r="G587" s="1"/>
      <c r="M587" s="190"/>
    </row>
    <row r="588" spans="3:13" s="6" customFormat="1" x14ac:dyDescent="0.25">
      <c r="C588" s="1"/>
      <c r="D588" s="1"/>
      <c r="E588" s="2"/>
      <c r="F588" s="4"/>
      <c r="G588" s="1"/>
      <c r="M588" s="190"/>
    </row>
    <row r="589" spans="3:13" s="6" customFormat="1" x14ac:dyDescent="0.25">
      <c r="C589" s="1"/>
      <c r="D589" s="1"/>
      <c r="E589" s="2"/>
      <c r="F589" s="4"/>
      <c r="G589" s="1"/>
      <c r="M589" s="190"/>
    </row>
    <row r="590" spans="3:13" s="6" customFormat="1" x14ac:dyDescent="0.25">
      <c r="C590" s="1"/>
      <c r="D590" s="1"/>
      <c r="E590" s="2"/>
      <c r="F590" s="4"/>
      <c r="G590" s="1"/>
      <c r="M590" s="190"/>
    </row>
    <row r="591" spans="3:13" s="6" customFormat="1" x14ac:dyDescent="0.25">
      <c r="C591" s="1"/>
      <c r="D591" s="1"/>
      <c r="E591" s="2"/>
      <c r="F591" s="4"/>
      <c r="G591" s="1"/>
      <c r="M591" s="190"/>
    </row>
    <row r="592" spans="3:13" s="6" customFormat="1" x14ac:dyDescent="0.25">
      <c r="C592" s="1"/>
      <c r="D592" s="1"/>
      <c r="E592" s="2"/>
      <c r="F592" s="4"/>
      <c r="G592" s="1"/>
      <c r="M592" s="190"/>
    </row>
    <row r="593" spans="3:13" s="6" customFormat="1" x14ac:dyDescent="0.25">
      <c r="C593" s="1"/>
      <c r="D593" s="1"/>
      <c r="E593" s="2"/>
      <c r="F593" s="4"/>
      <c r="G593" s="1"/>
      <c r="M593" s="190"/>
    </row>
    <row r="594" spans="3:13" s="6" customFormat="1" x14ac:dyDescent="0.25">
      <c r="C594" s="1"/>
      <c r="D594" s="1"/>
      <c r="E594" s="2"/>
      <c r="F594" s="4"/>
      <c r="G594" s="1"/>
      <c r="M594" s="190"/>
    </row>
    <row r="595" spans="3:13" s="6" customFormat="1" x14ac:dyDescent="0.25">
      <c r="C595" s="1"/>
      <c r="D595" s="1"/>
      <c r="E595" s="2"/>
      <c r="F595" s="4"/>
      <c r="G595" s="1"/>
      <c r="M595" s="190"/>
    </row>
    <row r="596" spans="3:13" s="6" customFormat="1" x14ac:dyDescent="0.25">
      <c r="C596" s="1"/>
      <c r="D596" s="1"/>
      <c r="E596" s="2"/>
      <c r="F596" s="4"/>
      <c r="G596" s="1"/>
      <c r="M596" s="190"/>
    </row>
    <row r="597" spans="3:13" s="6" customFormat="1" x14ac:dyDescent="0.25">
      <c r="C597" s="1"/>
      <c r="D597" s="1"/>
      <c r="E597" s="2"/>
      <c r="F597" s="4"/>
      <c r="G597" s="1"/>
      <c r="M597" s="190"/>
    </row>
    <row r="598" spans="3:13" s="6" customFormat="1" x14ac:dyDescent="0.25">
      <c r="C598" s="1"/>
      <c r="D598" s="1"/>
      <c r="E598" s="2"/>
      <c r="F598" s="4"/>
      <c r="G598" s="1"/>
      <c r="M598" s="190"/>
    </row>
    <row r="599" spans="3:13" s="6" customFormat="1" x14ac:dyDescent="0.25">
      <c r="C599" s="1"/>
      <c r="D599" s="1"/>
      <c r="E599" s="2"/>
      <c r="F599" s="4"/>
      <c r="G599" s="1"/>
      <c r="M599" s="190"/>
    </row>
    <row r="600" spans="3:13" s="6" customFormat="1" x14ac:dyDescent="0.25">
      <c r="C600" s="1"/>
      <c r="D600" s="1"/>
      <c r="E600" s="2"/>
      <c r="F600" s="4"/>
      <c r="G600" s="1"/>
      <c r="M600" s="190"/>
    </row>
    <row r="601" spans="3:13" s="6" customFormat="1" x14ac:dyDescent="0.25">
      <c r="C601" s="1"/>
      <c r="D601" s="1"/>
      <c r="E601" s="2"/>
      <c r="F601" s="4"/>
      <c r="G601" s="1"/>
      <c r="M601" s="190"/>
    </row>
    <row r="602" spans="3:13" s="6" customFormat="1" x14ac:dyDescent="0.25">
      <c r="C602" s="1"/>
      <c r="D602" s="1"/>
      <c r="E602" s="2"/>
      <c r="F602" s="4"/>
      <c r="G602" s="1"/>
      <c r="M602" s="190"/>
    </row>
    <row r="603" spans="3:13" s="6" customFormat="1" x14ac:dyDescent="0.25">
      <c r="C603" s="1"/>
      <c r="D603" s="1"/>
      <c r="E603" s="2"/>
      <c r="F603" s="4"/>
      <c r="G603" s="1"/>
      <c r="M603" s="190"/>
    </row>
    <row r="604" spans="3:13" s="6" customFormat="1" x14ac:dyDescent="0.25">
      <c r="C604" s="1"/>
      <c r="D604" s="1"/>
      <c r="E604" s="2"/>
      <c r="F604" s="4"/>
      <c r="G604" s="1"/>
      <c r="M604" s="190"/>
    </row>
    <row r="605" spans="3:13" s="6" customFormat="1" x14ac:dyDescent="0.25">
      <c r="C605" s="1"/>
      <c r="D605" s="1"/>
      <c r="E605" s="2"/>
      <c r="F605" s="4"/>
      <c r="G605" s="1"/>
      <c r="M605" s="190"/>
    </row>
    <row r="606" spans="3:13" s="6" customFormat="1" x14ac:dyDescent="0.25">
      <c r="C606" s="1"/>
      <c r="D606" s="1"/>
      <c r="E606" s="2"/>
      <c r="F606" s="4"/>
      <c r="G606" s="1"/>
      <c r="M606" s="190"/>
    </row>
    <row r="607" spans="3:13" s="6" customFormat="1" x14ac:dyDescent="0.25">
      <c r="C607" s="1"/>
      <c r="D607" s="1"/>
      <c r="E607" s="2"/>
      <c r="F607" s="4"/>
      <c r="G607" s="1"/>
      <c r="M607" s="190"/>
    </row>
    <row r="608" spans="3:13" s="6" customFormat="1" x14ac:dyDescent="0.25">
      <c r="C608" s="1"/>
      <c r="D608" s="1"/>
      <c r="E608" s="2"/>
      <c r="F608" s="4"/>
      <c r="G608" s="1"/>
      <c r="M608" s="190"/>
    </row>
    <row r="609" spans="3:13" s="6" customFormat="1" x14ac:dyDescent="0.25">
      <c r="C609" s="1"/>
      <c r="D609" s="1"/>
      <c r="E609" s="2"/>
      <c r="F609" s="4"/>
      <c r="G609" s="1"/>
      <c r="M609" s="190"/>
    </row>
    <row r="610" spans="3:13" s="6" customFormat="1" x14ac:dyDescent="0.25">
      <c r="C610" s="1"/>
      <c r="D610" s="1"/>
      <c r="E610" s="2"/>
      <c r="F610" s="4"/>
      <c r="G610" s="1"/>
      <c r="M610" s="190"/>
    </row>
    <row r="611" spans="3:13" s="6" customFormat="1" x14ac:dyDescent="0.25">
      <c r="C611" s="1"/>
      <c r="D611" s="1"/>
      <c r="E611" s="2"/>
      <c r="F611" s="4"/>
      <c r="G611" s="1"/>
      <c r="M611" s="190"/>
    </row>
    <row r="612" spans="3:13" s="6" customFormat="1" x14ac:dyDescent="0.25">
      <c r="C612" s="1"/>
      <c r="D612" s="1"/>
      <c r="E612" s="2"/>
      <c r="F612" s="4"/>
      <c r="G612" s="1"/>
      <c r="M612" s="190"/>
    </row>
    <row r="613" spans="3:13" s="6" customFormat="1" x14ac:dyDescent="0.25">
      <c r="C613" s="1"/>
      <c r="D613" s="1"/>
      <c r="E613" s="2"/>
      <c r="F613" s="4"/>
      <c r="G613" s="1"/>
      <c r="M613" s="190"/>
    </row>
    <row r="614" spans="3:13" s="6" customFormat="1" x14ac:dyDescent="0.25">
      <c r="C614" s="1"/>
      <c r="D614" s="1"/>
      <c r="E614" s="2"/>
      <c r="F614" s="4"/>
      <c r="G614" s="1"/>
      <c r="M614" s="190"/>
    </row>
    <row r="615" spans="3:13" s="6" customFormat="1" x14ac:dyDescent="0.25">
      <c r="C615" s="1"/>
      <c r="D615" s="1"/>
      <c r="E615" s="2"/>
      <c r="F615" s="4"/>
      <c r="G615" s="1"/>
      <c r="M615" s="190"/>
    </row>
    <row r="616" spans="3:13" s="6" customFormat="1" x14ac:dyDescent="0.25">
      <c r="C616" s="1"/>
      <c r="D616" s="1"/>
      <c r="E616" s="2"/>
      <c r="F616" s="4"/>
      <c r="G616" s="1"/>
      <c r="M616" s="190"/>
    </row>
    <row r="617" spans="3:13" s="6" customFormat="1" x14ac:dyDescent="0.25">
      <c r="C617" s="1"/>
      <c r="D617" s="1"/>
      <c r="E617" s="2"/>
      <c r="F617" s="4"/>
      <c r="G617" s="1"/>
      <c r="M617" s="190"/>
    </row>
    <row r="618" spans="3:13" s="6" customFormat="1" x14ac:dyDescent="0.25">
      <c r="C618" s="1"/>
      <c r="D618" s="1"/>
      <c r="E618" s="2"/>
      <c r="F618" s="4"/>
      <c r="G618" s="1"/>
      <c r="M618" s="190"/>
    </row>
    <row r="619" spans="3:13" s="6" customFormat="1" x14ac:dyDescent="0.25">
      <c r="C619" s="1"/>
      <c r="D619" s="1"/>
      <c r="E619" s="2"/>
      <c r="F619" s="4"/>
      <c r="G619" s="1"/>
      <c r="M619" s="190"/>
    </row>
    <row r="620" spans="3:13" s="6" customFormat="1" x14ac:dyDescent="0.25">
      <c r="C620" s="1"/>
      <c r="D620" s="1"/>
      <c r="E620" s="2"/>
      <c r="F620" s="4"/>
      <c r="G620" s="1"/>
      <c r="M620" s="190"/>
    </row>
    <row r="621" spans="3:13" s="6" customFormat="1" x14ac:dyDescent="0.25">
      <c r="C621" s="1"/>
      <c r="D621" s="1"/>
      <c r="E621" s="2"/>
      <c r="F621" s="4"/>
      <c r="G621" s="1"/>
      <c r="M621" s="190"/>
    </row>
    <row r="622" spans="3:13" s="6" customFormat="1" x14ac:dyDescent="0.25">
      <c r="C622" s="1"/>
      <c r="D622" s="1"/>
      <c r="E622" s="2"/>
      <c r="F622" s="4"/>
      <c r="G622" s="1"/>
      <c r="M622" s="190"/>
    </row>
    <row r="623" spans="3:13" s="6" customFormat="1" x14ac:dyDescent="0.25">
      <c r="C623" s="1"/>
      <c r="D623" s="1"/>
      <c r="E623" s="2"/>
      <c r="F623" s="4"/>
      <c r="G623" s="1"/>
      <c r="M623" s="190"/>
    </row>
    <row r="624" spans="3:13" s="6" customFormat="1" x14ac:dyDescent="0.25">
      <c r="C624" s="1"/>
      <c r="D624" s="1"/>
      <c r="E624" s="2"/>
      <c r="F624" s="4"/>
      <c r="G624" s="1"/>
      <c r="M624" s="190"/>
    </row>
    <row r="625" spans="3:13" s="6" customFormat="1" x14ac:dyDescent="0.25">
      <c r="C625" s="1"/>
      <c r="D625" s="1"/>
      <c r="E625" s="2"/>
      <c r="F625" s="4"/>
      <c r="G625" s="1"/>
      <c r="M625" s="190"/>
    </row>
    <row r="626" spans="3:13" s="6" customFormat="1" x14ac:dyDescent="0.25">
      <c r="C626" s="1"/>
      <c r="D626" s="1"/>
      <c r="E626" s="2"/>
      <c r="F626" s="4"/>
      <c r="G626" s="1"/>
      <c r="M626" s="190"/>
    </row>
    <row r="627" spans="3:13" s="6" customFormat="1" x14ac:dyDescent="0.25">
      <c r="C627" s="1"/>
      <c r="D627" s="1"/>
      <c r="E627" s="2"/>
      <c r="F627" s="4"/>
      <c r="G627" s="1"/>
      <c r="M627" s="190"/>
    </row>
    <row r="628" spans="3:13" s="6" customFormat="1" x14ac:dyDescent="0.25">
      <c r="C628" s="1"/>
      <c r="D628" s="1"/>
      <c r="E628" s="2"/>
      <c r="F628" s="4"/>
      <c r="G628" s="1"/>
      <c r="M628" s="190"/>
    </row>
    <row r="629" spans="3:13" s="6" customFormat="1" x14ac:dyDescent="0.25">
      <c r="C629" s="1"/>
      <c r="D629" s="1"/>
      <c r="E629" s="2"/>
      <c r="F629" s="4"/>
      <c r="G629" s="1"/>
      <c r="M629" s="190"/>
    </row>
    <row r="630" spans="3:13" s="6" customFormat="1" x14ac:dyDescent="0.25">
      <c r="C630" s="1"/>
      <c r="D630" s="1"/>
      <c r="E630" s="2"/>
      <c r="F630" s="4"/>
      <c r="G630" s="1"/>
      <c r="M630" s="190"/>
    </row>
    <row r="631" spans="3:13" s="6" customFormat="1" x14ac:dyDescent="0.25">
      <c r="C631" s="1"/>
      <c r="D631" s="1"/>
      <c r="E631" s="2"/>
      <c r="F631" s="4"/>
      <c r="G631" s="1"/>
      <c r="M631" s="190"/>
    </row>
    <row r="632" spans="3:13" s="6" customFormat="1" x14ac:dyDescent="0.25">
      <c r="C632" s="1"/>
      <c r="D632" s="1"/>
      <c r="E632" s="2"/>
      <c r="F632" s="4"/>
      <c r="G632" s="1"/>
      <c r="M632" s="190"/>
    </row>
    <row r="633" spans="3:13" s="6" customFormat="1" x14ac:dyDescent="0.25">
      <c r="C633" s="1"/>
      <c r="D633" s="1"/>
      <c r="E633" s="2"/>
      <c r="F633" s="4"/>
      <c r="G633" s="1"/>
      <c r="M633" s="190"/>
    </row>
    <row r="634" spans="3:13" s="6" customFormat="1" x14ac:dyDescent="0.25">
      <c r="C634" s="1"/>
      <c r="D634" s="1"/>
      <c r="E634" s="2"/>
      <c r="F634" s="4"/>
      <c r="G634" s="1"/>
      <c r="M634" s="190"/>
    </row>
    <row r="635" spans="3:13" s="6" customFormat="1" x14ac:dyDescent="0.25">
      <c r="C635" s="1"/>
      <c r="D635" s="1"/>
      <c r="E635" s="2"/>
      <c r="F635" s="4"/>
      <c r="G635" s="1"/>
      <c r="M635" s="190"/>
    </row>
    <row r="636" spans="3:13" s="6" customFormat="1" x14ac:dyDescent="0.25">
      <c r="C636" s="1"/>
      <c r="D636" s="1"/>
      <c r="E636" s="2"/>
      <c r="F636" s="4"/>
      <c r="G636" s="1"/>
      <c r="M636" s="190"/>
    </row>
    <row r="637" spans="3:13" s="6" customFormat="1" x14ac:dyDescent="0.25">
      <c r="C637" s="1"/>
      <c r="D637" s="1"/>
      <c r="E637" s="2"/>
      <c r="F637" s="4"/>
      <c r="G637" s="1"/>
      <c r="M637" s="190"/>
    </row>
    <row r="638" spans="3:13" s="6" customFormat="1" x14ac:dyDescent="0.25">
      <c r="C638" s="1"/>
      <c r="D638" s="1"/>
      <c r="E638" s="2"/>
      <c r="F638" s="4"/>
      <c r="G638" s="1"/>
      <c r="M638" s="190"/>
    </row>
    <row r="639" spans="3:13" s="6" customFormat="1" x14ac:dyDescent="0.25">
      <c r="C639" s="1"/>
      <c r="D639" s="1"/>
      <c r="E639" s="2"/>
      <c r="F639" s="4"/>
      <c r="G639" s="1"/>
      <c r="M639" s="190"/>
    </row>
    <row r="640" spans="3:13" s="6" customFormat="1" x14ac:dyDescent="0.25">
      <c r="C640" s="1"/>
      <c r="D640" s="1"/>
      <c r="E640" s="2"/>
      <c r="F640" s="4"/>
      <c r="G640" s="1"/>
      <c r="M640" s="190"/>
    </row>
    <row r="641" spans="3:13" s="6" customFormat="1" x14ac:dyDescent="0.25">
      <c r="C641" s="1"/>
      <c r="D641" s="1"/>
      <c r="E641" s="2"/>
      <c r="F641" s="4"/>
      <c r="G641" s="1"/>
      <c r="M641" s="190"/>
    </row>
    <row r="642" spans="3:13" s="6" customFormat="1" x14ac:dyDescent="0.25">
      <c r="C642" s="1"/>
      <c r="D642" s="1"/>
      <c r="E642" s="2"/>
      <c r="F642" s="4"/>
      <c r="G642" s="1"/>
      <c r="M642" s="190"/>
    </row>
    <row r="643" spans="3:13" s="6" customFormat="1" x14ac:dyDescent="0.25">
      <c r="C643" s="1"/>
      <c r="D643" s="1"/>
      <c r="E643" s="2"/>
      <c r="F643" s="4"/>
      <c r="G643" s="1"/>
      <c r="M643" s="190"/>
    </row>
    <row r="644" spans="3:13" s="6" customFormat="1" x14ac:dyDescent="0.25">
      <c r="C644" s="1"/>
      <c r="D644" s="1"/>
      <c r="E644" s="2"/>
      <c r="F644" s="4"/>
      <c r="G644" s="1"/>
      <c r="M644" s="190"/>
    </row>
    <row r="645" spans="3:13" s="6" customFormat="1" x14ac:dyDescent="0.25">
      <c r="C645" s="1"/>
      <c r="D645" s="1"/>
      <c r="E645" s="2"/>
      <c r="F645" s="4"/>
      <c r="G645" s="1"/>
      <c r="M645" s="190"/>
    </row>
    <row r="646" spans="3:13" s="6" customFormat="1" x14ac:dyDescent="0.25">
      <c r="C646" s="1"/>
      <c r="D646" s="1"/>
      <c r="E646" s="2"/>
      <c r="F646" s="4"/>
      <c r="G646" s="1"/>
      <c r="M646" s="190"/>
    </row>
    <row r="647" spans="3:13" s="6" customFormat="1" x14ac:dyDescent="0.25">
      <c r="C647" s="1"/>
      <c r="D647" s="1"/>
      <c r="E647" s="2"/>
      <c r="F647" s="4"/>
      <c r="G647" s="1"/>
      <c r="M647" s="190"/>
    </row>
    <row r="648" spans="3:13" s="6" customFormat="1" x14ac:dyDescent="0.25">
      <c r="C648" s="1"/>
      <c r="D648" s="1"/>
      <c r="E648" s="2"/>
      <c r="F648" s="4"/>
      <c r="G648" s="1"/>
      <c r="M648" s="190"/>
    </row>
    <row r="649" spans="3:13" s="6" customFormat="1" x14ac:dyDescent="0.25">
      <c r="C649" s="1"/>
      <c r="D649" s="1"/>
      <c r="E649" s="2"/>
      <c r="F649" s="4"/>
      <c r="G649" s="1"/>
      <c r="M649" s="190"/>
    </row>
    <row r="650" spans="3:13" s="6" customFormat="1" x14ac:dyDescent="0.25">
      <c r="C650" s="1"/>
      <c r="D650" s="1"/>
      <c r="E650" s="2"/>
      <c r="F650" s="4"/>
      <c r="G650" s="1"/>
      <c r="M650" s="190"/>
    </row>
    <row r="651" spans="3:13" s="6" customFormat="1" x14ac:dyDescent="0.25">
      <c r="C651" s="1"/>
      <c r="D651" s="1"/>
      <c r="E651" s="2"/>
      <c r="F651" s="4"/>
      <c r="G651" s="1"/>
      <c r="M651" s="190"/>
    </row>
    <row r="652" spans="3:13" s="6" customFormat="1" x14ac:dyDescent="0.25">
      <c r="C652" s="1"/>
      <c r="D652" s="1"/>
      <c r="E652" s="2"/>
      <c r="F652" s="4"/>
      <c r="G652" s="1"/>
      <c r="M652" s="190"/>
    </row>
    <row r="653" spans="3:13" s="6" customFormat="1" x14ac:dyDescent="0.25">
      <c r="C653" s="1"/>
      <c r="D653" s="1"/>
      <c r="E653" s="2"/>
      <c r="F653" s="4"/>
      <c r="G653" s="1"/>
      <c r="M653" s="190"/>
    </row>
    <row r="654" spans="3:13" s="6" customFormat="1" x14ac:dyDescent="0.25">
      <c r="C654" s="1"/>
      <c r="D654" s="1"/>
      <c r="E654" s="2"/>
      <c r="F654" s="4"/>
      <c r="G654" s="1"/>
      <c r="M654" s="190"/>
    </row>
    <row r="655" spans="3:13" s="6" customFormat="1" x14ac:dyDescent="0.25">
      <c r="C655" s="1"/>
      <c r="D655" s="1"/>
      <c r="E655" s="2"/>
      <c r="F655" s="4"/>
      <c r="G655" s="1"/>
      <c r="M655" s="190"/>
    </row>
    <row r="656" spans="3:13" s="6" customFormat="1" x14ac:dyDescent="0.25">
      <c r="C656" s="1"/>
      <c r="D656" s="1"/>
      <c r="E656" s="2"/>
      <c r="F656" s="4"/>
      <c r="G656" s="1"/>
      <c r="M656" s="190"/>
    </row>
    <row r="657" spans="3:13" s="6" customFormat="1" x14ac:dyDescent="0.25">
      <c r="C657" s="1"/>
      <c r="D657" s="1"/>
      <c r="E657" s="2"/>
      <c r="F657" s="4"/>
      <c r="G657" s="1"/>
      <c r="M657" s="190"/>
    </row>
    <row r="658" spans="3:13" s="6" customFormat="1" x14ac:dyDescent="0.25">
      <c r="C658" s="1"/>
      <c r="D658" s="1"/>
      <c r="E658" s="2"/>
      <c r="F658" s="4"/>
      <c r="G658" s="1"/>
      <c r="M658" s="190"/>
    </row>
    <row r="659" spans="3:13" s="6" customFormat="1" x14ac:dyDescent="0.25">
      <c r="C659" s="1"/>
      <c r="D659" s="1"/>
      <c r="E659" s="2"/>
      <c r="F659" s="4"/>
      <c r="G659" s="1"/>
      <c r="M659" s="190"/>
    </row>
    <row r="660" spans="3:13" s="6" customFormat="1" x14ac:dyDescent="0.25">
      <c r="C660" s="1"/>
      <c r="D660" s="1"/>
      <c r="E660" s="2"/>
      <c r="F660" s="4"/>
      <c r="G660" s="1"/>
      <c r="M660" s="190"/>
    </row>
    <row r="661" spans="3:13" s="6" customFormat="1" x14ac:dyDescent="0.25">
      <c r="C661" s="1"/>
      <c r="D661" s="1"/>
      <c r="E661" s="2"/>
      <c r="F661" s="4"/>
      <c r="G661" s="1"/>
      <c r="M661" s="190"/>
    </row>
    <row r="662" spans="3:13" s="6" customFormat="1" x14ac:dyDescent="0.25">
      <c r="C662" s="1"/>
      <c r="D662" s="1"/>
      <c r="E662" s="2"/>
      <c r="F662" s="4"/>
      <c r="G662" s="1"/>
      <c r="M662" s="190"/>
    </row>
    <row r="663" spans="3:13" s="6" customFormat="1" x14ac:dyDescent="0.25">
      <c r="C663" s="1"/>
      <c r="D663" s="1"/>
      <c r="E663" s="2"/>
      <c r="F663" s="4"/>
      <c r="G663" s="1"/>
      <c r="M663" s="190"/>
    </row>
    <row r="664" spans="3:13" s="6" customFormat="1" x14ac:dyDescent="0.25">
      <c r="C664" s="1"/>
      <c r="D664" s="1"/>
      <c r="E664" s="2"/>
      <c r="F664" s="4"/>
      <c r="G664" s="1"/>
      <c r="M664" s="190"/>
    </row>
    <row r="665" spans="3:13" s="6" customFormat="1" x14ac:dyDescent="0.25">
      <c r="C665" s="1"/>
      <c r="D665" s="1"/>
      <c r="E665" s="2"/>
      <c r="F665" s="4"/>
      <c r="G665" s="1"/>
      <c r="M665" s="190"/>
    </row>
    <row r="666" spans="3:13" s="6" customFormat="1" x14ac:dyDescent="0.25">
      <c r="C666" s="1"/>
      <c r="D666" s="1"/>
      <c r="E666" s="2"/>
      <c r="F666" s="4"/>
      <c r="G666" s="1"/>
      <c r="M666" s="190"/>
    </row>
    <row r="667" spans="3:13" s="6" customFormat="1" x14ac:dyDescent="0.25">
      <c r="C667" s="1"/>
      <c r="D667" s="1"/>
      <c r="E667" s="2"/>
      <c r="F667" s="4"/>
      <c r="G667" s="1"/>
      <c r="M667" s="190"/>
    </row>
    <row r="668" spans="3:13" s="6" customFormat="1" x14ac:dyDescent="0.25">
      <c r="C668" s="1"/>
      <c r="D668" s="1"/>
      <c r="E668" s="2"/>
      <c r="F668" s="4"/>
      <c r="G668" s="1"/>
      <c r="M668" s="190"/>
    </row>
    <row r="669" spans="3:13" s="6" customFormat="1" x14ac:dyDescent="0.25">
      <c r="C669" s="1"/>
      <c r="D669" s="1"/>
      <c r="E669" s="2"/>
      <c r="F669" s="4"/>
      <c r="G669" s="1"/>
      <c r="M669" s="190"/>
    </row>
    <row r="670" spans="3:13" s="6" customFormat="1" x14ac:dyDescent="0.25">
      <c r="C670" s="1"/>
      <c r="D670" s="1"/>
      <c r="E670" s="2"/>
      <c r="F670" s="4"/>
      <c r="G670" s="1"/>
      <c r="M670" s="190"/>
    </row>
    <row r="671" spans="3:13" s="6" customFormat="1" x14ac:dyDescent="0.25">
      <c r="C671" s="1"/>
      <c r="D671" s="1"/>
      <c r="E671" s="2"/>
      <c r="F671" s="4"/>
      <c r="G671" s="1"/>
      <c r="M671" s="190"/>
    </row>
    <row r="672" spans="3:13" s="6" customFormat="1" x14ac:dyDescent="0.25">
      <c r="C672" s="1"/>
      <c r="D672" s="1"/>
      <c r="E672" s="2"/>
      <c r="F672" s="4"/>
      <c r="G672" s="1"/>
      <c r="M672" s="190"/>
    </row>
    <row r="673" spans="3:13" s="6" customFormat="1" x14ac:dyDescent="0.25">
      <c r="C673" s="1"/>
      <c r="D673" s="1"/>
      <c r="E673" s="2"/>
      <c r="F673" s="4"/>
      <c r="G673" s="1"/>
      <c r="M673" s="190"/>
    </row>
    <row r="674" spans="3:13" s="6" customFormat="1" x14ac:dyDescent="0.25">
      <c r="C674" s="1"/>
      <c r="D674" s="1"/>
      <c r="E674" s="2"/>
      <c r="F674" s="4"/>
      <c r="G674" s="1"/>
      <c r="M674" s="190"/>
    </row>
    <row r="675" spans="3:13" s="6" customFormat="1" x14ac:dyDescent="0.25">
      <c r="C675" s="1"/>
      <c r="D675" s="1"/>
      <c r="E675" s="2"/>
      <c r="F675" s="4"/>
      <c r="G675" s="1"/>
      <c r="M675" s="190"/>
    </row>
    <row r="676" spans="3:13" s="6" customFormat="1" x14ac:dyDescent="0.25">
      <c r="C676" s="1"/>
      <c r="D676" s="1"/>
      <c r="E676" s="2"/>
      <c r="F676" s="4"/>
      <c r="G676" s="1"/>
      <c r="M676" s="190"/>
    </row>
    <row r="677" spans="3:13" s="6" customFormat="1" x14ac:dyDescent="0.25">
      <c r="C677" s="1"/>
      <c r="D677" s="1"/>
      <c r="E677" s="2"/>
      <c r="F677" s="4"/>
      <c r="G677" s="1"/>
      <c r="M677" s="190"/>
    </row>
    <row r="678" spans="3:13" s="6" customFormat="1" x14ac:dyDescent="0.25">
      <c r="C678" s="1"/>
      <c r="D678" s="1"/>
      <c r="E678" s="2"/>
      <c r="F678" s="4"/>
      <c r="G678" s="1"/>
      <c r="M678" s="190"/>
    </row>
    <row r="679" spans="3:13" s="6" customFormat="1" x14ac:dyDescent="0.25">
      <c r="C679" s="1"/>
      <c r="D679" s="1"/>
      <c r="E679" s="2"/>
      <c r="F679" s="4"/>
      <c r="G679" s="1"/>
      <c r="M679" s="190"/>
    </row>
    <row r="680" spans="3:13" s="6" customFormat="1" x14ac:dyDescent="0.25">
      <c r="C680" s="1"/>
      <c r="D680" s="1"/>
      <c r="E680" s="2"/>
      <c r="F680" s="4"/>
      <c r="G680" s="1"/>
      <c r="M680" s="190"/>
    </row>
    <row r="681" spans="3:13" s="6" customFormat="1" x14ac:dyDescent="0.25">
      <c r="C681" s="1"/>
      <c r="D681" s="1"/>
      <c r="E681" s="2"/>
      <c r="F681" s="4"/>
      <c r="G681" s="1"/>
      <c r="M681" s="190"/>
    </row>
    <row r="682" spans="3:13" s="6" customFormat="1" x14ac:dyDescent="0.25">
      <c r="C682" s="1"/>
      <c r="D682" s="1"/>
      <c r="E682" s="2"/>
      <c r="F682" s="4"/>
      <c r="G682" s="1"/>
      <c r="M682" s="190"/>
    </row>
    <row r="683" spans="3:13" s="6" customFormat="1" x14ac:dyDescent="0.25">
      <c r="C683" s="1"/>
      <c r="D683" s="1"/>
      <c r="E683" s="2"/>
      <c r="F683" s="4"/>
      <c r="G683" s="1"/>
      <c r="M683" s="190"/>
    </row>
    <row r="684" spans="3:13" s="6" customFormat="1" x14ac:dyDescent="0.25">
      <c r="C684" s="1"/>
      <c r="D684" s="1"/>
      <c r="E684" s="2"/>
      <c r="F684" s="4"/>
      <c r="G684" s="1"/>
      <c r="M684" s="190"/>
    </row>
    <row r="685" spans="3:13" s="6" customFormat="1" x14ac:dyDescent="0.25">
      <c r="C685" s="1"/>
      <c r="D685" s="1"/>
      <c r="E685" s="2"/>
      <c r="F685" s="4"/>
      <c r="G685" s="1"/>
      <c r="M685" s="190"/>
    </row>
    <row r="686" spans="3:13" s="6" customFormat="1" x14ac:dyDescent="0.25">
      <c r="C686" s="1"/>
      <c r="D686" s="1"/>
      <c r="E686" s="2"/>
      <c r="F686" s="4"/>
      <c r="G686" s="1"/>
      <c r="M686" s="190"/>
    </row>
    <row r="687" spans="3:13" s="6" customFormat="1" x14ac:dyDescent="0.25">
      <c r="C687" s="1"/>
      <c r="D687" s="1"/>
      <c r="E687" s="2"/>
      <c r="F687" s="4"/>
      <c r="G687" s="1"/>
      <c r="M687" s="190"/>
    </row>
    <row r="688" spans="3:13" s="6" customFormat="1" x14ac:dyDescent="0.25">
      <c r="C688" s="1"/>
      <c r="D688" s="1"/>
      <c r="E688" s="2"/>
      <c r="F688" s="4"/>
      <c r="G688" s="1"/>
      <c r="M688" s="190"/>
    </row>
    <row r="689" spans="3:13" s="6" customFormat="1" x14ac:dyDescent="0.25">
      <c r="C689" s="1"/>
      <c r="D689" s="1"/>
      <c r="E689" s="2"/>
      <c r="F689" s="4"/>
      <c r="G689" s="1"/>
      <c r="M689" s="190"/>
    </row>
    <row r="690" spans="3:13" s="6" customFormat="1" x14ac:dyDescent="0.25">
      <c r="C690" s="1"/>
      <c r="D690" s="1"/>
      <c r="E690" s="2"/>
      <c r="F690" s="4"/>
      <c r="G690" s="1"/>
      <c r="M690" s="190"/>
    </row>
    <row r="691" spans="3:13" s="6" customFormat="1" x14ac:dyDescent="0.25">
      <c r="C691" s="1"/>
      <c r="D691" s="1"/>
      <c r="E691" s="2"/>
      <c r="F691" s="4"/>
      <c r="G691" s="1"/>
      <c r="M691" s="190"/>
    </row>
    <row r="692" spans="3:13" s="6" customFormat="1" x14ac:dyDescent="0.25">
      <c r="C692" s="1"/>
      <c r="D692" s="1"/>
      <c r="E692" s="2"/>
      <c r="F692" s="4"/>
      <c r="G692" s="1"/>
      <c r="M692" s="190"/>
    </row>
    <row r="693" spans="3:13" s="6" customFormat="1" x14ac:dyDescent="0.25">
      <c r="C693" s="1"/>
      <c r="D693" s="1"/>
      <c r="E693" s="2"/>
      <c r="F693" s="4"/>
      <c r="G693" s="1"/>
      <c r="M693" s="190"/>
    </row>
    <row r="694" spans="3:13" s="6" customFormat="1" x14ac:dyDescent="0.25">
      <c r="C694" s="1"/>
      <c r="D694" s="1"/>
      <c r="E694" s="2"/>
      <c r="F694" s="4"/>
      <c r="G694" s="1"/>
      <c r="M694" s="190"/>
    </row>
    <row r="695" spans="3:13" s="6" customFormat="1" x14ac:dyDescent="0.25">
      <c r="C695" s="1"/>
      <c r="D695" s="1"/>
      <c r="E695" s="2"/>
      <c r="F695" s="4"/>
      <c r="G695" s="1"/>
      <c r="M695" s="190"/>
    </row>
    <row r="696" spans="3:13" s="6" customFormat="1" x14ac:dyDescent="0.25">
      <c r="C696" s="1"/>
      <c r="D696" s="1"/>
      <c r="E696" s="2"/>
      <c r="F696" s="4"/>
      <c r="G696" s="1"/>
      <c r="M696" s="190"/>
    </row>
    <row r="697" spans="3:13" s="6" customFormat="1" x14ac:dyDescent="0.25">
      <c r="C697" s="1"/>
      <c r="D697" s="1"/>
      <c r="E697" s="2"/>
      <c r="F697" s="4"/>
      <c r="G697" s="1"/>
      <c r="M697" s="190"/>
    </row>
    <row r="698" spans="3:13" s="6" customFormat="1" x14ac:dyDescent="0.25">
      <c r="C698" s="1"/>
      <c r="D698" s="1"/>
      <c r="E698" s="2"/>
      <c r="F698" s="4"/>
      <c r="G698" s="1"/>
      <c r="M698" s="190"/>
    </row>
    <row r="699" spans="3:13" s="6" customFormat="1" x14ac:dyDescent="0.25">
      <c r="C699" s="1"/>
      <c r="D699" s="1"/>
      <c r="E699" s="2"/>
      <c r="F699" s="4"/>
      <c r="G699" s="1"/>
      <c r="M699" s="190"/>
    </row>
    <row r="700" spans="3:13" s="6" customFormat="1" x14ac:dyDescent="0.25">
      <c r="C700" s="1"/>
      <c r="D700" s="1"/>
      <c r="E700" s="2"/>
      <c r="F700" s="4"/>
      <c r="G700" s="1"/>
      <c r="M700" s="190"/>
    </row>
    <row r="701" spans="3:13" s="6" customFormat="1" x14ac:dyDescent="0.25">
      <c r="C701" s="1"/>
      <c r="D701" s="1"/>
      <c r="E701" s="2"/>
      <c r="F701" s="4"/>
      <c r="G701" s="1"/>
      <c r="M701" s="190"/>
    </row>
    <row r="702" spans="3:13" s="6" customFormat="1" x14ac:dyDescent="0.25">
      <c r="C702" s="1"/>
      <c r="D702" s="1"/>
      <c r="E702" s="2"/>
      <c r="F702" s="4"/>
      <c r="G702" s="1"/>
      <c r="M702" s="190"/>
    </row>
    <row r="703" spans="3:13" s="6" customFormat="1" x14ac:dyDescent="0.25">
      <c r="C703" s="1"/>
      <c r="D703" s="1"/>
      <c r="E703" s="2"/>
      <c r="F703" s="4"/>
      <c r="G703" s="1"/>
      <c r="M703" s="190"/>
    </row>
    <row r="704" spans="3:13" s="6" customFormat="1" x14ac:dyDescent="0.25">
      <c r="C704" s="1"/>
      <c r="D704" s="1"/>
      <c r="E704" s="2"/>
      <c r="F704" s="4"/>
      <c r="G704" s="1"/>
      <c r="M704" s="190"/>
    </row>
    <row r="705" spans="3:13" s="6" customFormat="1" x14ac:dyDescent="0.25">
      <c r="C705" s="1"/>
      <c r="D705" s="1"/>
      <c r="E705" s="2"/>
      <c r="F705" s="4"/>
      <c r="G705" s="1"/>
      <c r="M705" s="190"/>
    </row>
    <row r="706" spans="3:13" s="6" customFormat="1" x14ac:dyDescent="0.25">
      <c r="C706" s="1"/>
      <c r="D706" s="1"/>
      <c r="E706" s="2"/>
      <c r="F706" s="4"/>
      <c r="G706" s="1"/>
      <c r="M706" s="190"/>
    </row>
    <row r="707" spans="3:13" s="6" customFormat="1" x14ac:dyDescent="0.25">
      <c r="C707" s="1"/>
      <c r="D707" s="1"/>
      <c r="E707" s="2"/>
      <c r="F707" s="4"/>
      <c r="G707" s="1"/>
      <c r="M707" s="190"/>
    </row>
    <row r="708" spans="3:13" s="6" customFormat="1" x14ac:dyDescent="0.25">
      <c r="C708" s="1"/>
      <c r="D708" s="1"/>
      <c r="E708" s="2"/>
      <c r="F708" s="4"/>
      <c r="G708" s="1"/>
      <c r="M708" s="190"/>
    </row>
    <row r="709" spans="3:13" s="6" customFormat="1" x14ac:dyDescent="0.25">
      <c r="C709" s="1"/>
      <c r="D709" s="1"/>
      <c r="E709" s="2"/>
      <c r="F709" s="4"/>
      <c r="G709" s="1"/>
      <c r="M709" s="190"/>
    </row>
    <row r="710" spans="3:13" s="6" customFormat="1" x14ac:dyDescent="0.25">
      <c r="C710" s="1"/>
      <c r="D710" s="1"/>
      <c r="E710" s="2"/>
      <c r="F710" s="4"/>
      <c r="G710" s="1"/>
      <c r="M710" s="190"/>
    </row>
    <row r="711" spans="3:13" s="6" customFormat="1" x14ac:dyDescent="0.25">
      <c r="C711" s="1"/>
      <c r="D711" s="1"/>
      <c r="E711" s="2"/>
      <c r="F711" s="4"/>
      <c r="G711" s="1"/>
      <c r="M711" s="190"/>
    </row>
    <row r="712" spans="3:13" s="6" customFormat="1" x14ac:dyDescent="0.25">
      <c r="C712" s="1"/>
      <c r="D712" s="1"/>
      <c r="E712" s="2"/>
      <c r="F712" s="4"/>
      <c r="G712" s="1"/>
      <c r="M712" s="190"/>
    </row>
    <row r="713" spans="3:13" s="6" customFormat="1" x14ac:dyDescent="0.25">
      <c r="C713" s="1"/>
      <c r="D713" s="1"/>
      <c r="E713" s="2"/>
      <c r="F713" s="4"/>
      <c r="G713" s="1"/>
      <c r="M713" s="190"/>
    </row>
    <row r="714" spans="3:13" s="6" customFormat="1" x14ac:dyDescent="0.25">
      <c r="C714" s="1"/>
      <c r="D714" s="1"/>
      <c r="E714" s="2"/>
      <c r="F714" s="4"/>
      <c r="G714" s="1"/>
      <c r="M714" s="190"/>
    </row>
    <row r="715" spans="3:13" s="6" customFormat="1" x14ac:dyDescent="0.25">
      <c r="C715" s="1"/>
      <c r="D715" s="1"/>
      <c r="E715" s="2"/>
      <c r="F715" s="4"/>
      <c r="G715" s="1"/>
      <c r="M715" s="190"/>
    </row>
    <row r="716" spans="3:13" s="6" customFormat="1" x14ac:dyDescent="0.25">
      <c r="C716" s="1"/>
      <c r="D716" s="1"/>
      <c r="E716" s="2"/>
      <c r="F716" s="4"/>
      <c r="G716" s="1"/>
      <c r="M716" s="190"/>
    </row>
    <row r="717" spans="3:13" s="6" customFormat="1" x14ac:dyDescent="0.25">
      <c r="C717" s="1"/>
      <c r="D717" s="1"/>
      <c r="E717" s="2"/>
      <c r="F717" s="4"/>
      <c r="G717" s="1"/>
      <c r="M717" s="190"/>
    </row>
    <row r="718" spans="3:13" s="6" customFormat="1" x14ac:dyDescent="0.25">
      <c r="C718" s="1"/>
      <c r="D718" s="1"/>
      <c r="E718" s="2"/>
      <c r="F718" s="4"/>
      <c r="G718" s="1"/>
      <c r="M718" s="190"/>
    </row>
    <row r="719" spans="3:13" s="6" customFormat="1" x14ac:dyDescent="0.25">
      <c r="C719" s="1"/>
      <c r="D719" s="1"/>
      <c r="E719" s="2"/>
      <c r="F719" s="4"/>
      <c r="G719" s="1"/>
      <c r="M719" s="190"/>
    </row>
    <row r="720" spans="3:13" s="6" customFormat="1" x14ac:dyDescent="0.25">
      <c r="C720" s="1"/>
      <c r="D720" s="1"/>
      <c r="E720" s="2"/>
      <c r="F720" s="4"/>
      <c r="G720" s="1"/>
      <c r="M720" s="190"/>
    </row>
    <row r="721" spans="3:13" s="6" customFormat="1" x14ac:dyDescent="0.25">
      <c r="C721" s="1"/>
      <c r="D721" s="1"/>
      <c r="E721" s="2"/>
      <c r="F721" s="4"/>
      <c r="G721" s="1"/>
      <c r="M721" s="190"/>
    </row>
    <row r="722" spans="3:13" s="6" customFormat="1" x14ac:dyDescent="0.25">
      <c r="C722" s="1"/>
      <c r="D722" s="1"/>
      <c r="E722" s="2"/>
      <c r="F722" s="4"/>
      <c r="G722" s="1"/>
      <c r="M722" s="190"/>
    </row>
    <row r="723" spans="3:13" s="6" customFormat="1" x14ac:dyDescent="0.25">
      <c r="C723" s="1"/>
      <c r="D723" s="1"/>
      <c r="E723" s="2"/>
      <c r="F723" s="4"/>
      <c r="G723" s="1"/>
      <c r="M723" s="190"/>
    </row>
    <row r="724" spans="3:13" s="6" customFormat="1" x14ac:dyDescent="0.25">
      <c r="C724" s="1"/>
      <c r="D724" s="1"/>
      <c r="E724" s="2"/>
      <c r="F724" s="4"/>
      <c r="G724" s="1"/>
      <c r="M724" s="190"/>
    </row>
    <row r="725" spans="3:13" s="6" customFormat="1" x14ac:dyDescent="0.25">
      <c r="C725" s="1"/>
      <c r="D725" s="1"/>
      <c r="E725" s="2"/>
      <c r="F725" s="4"/>
      <c r="G725" s="1"/>
      <c r="M725" s="190"/>
    </row>
    <row r="726" spans="3:13" s="6" customFormat="1" x14ac:dyDescent="0.25">
      <c r="C726" s="1"/>
      <c r="D726" s="1"/>
      <c r="E726" s="2"/>
      <c r="F726" s="4"/>
      <c r="G726" s="1"/>
      <c r="M726" s="190"/>
    </row>
    <row r="727" spans="3:13" s="6" customFormat="1" x14ac:dyDescent="0.25">
      <c r="C727" s="1"/>
      <c r="D727" s="1"/>
      <c r="E727" s="2"/>
      <c r="F727" s="4"/>
      <c r="G727" s="1"/>
      <c r="M727" s="190"/>
    </row>
    <row r="728" spans="3:13" s="6" customFormat="1" x14ac:dyDescent="0.25">
      <c r="C728" s="1"/>
      <c r="D728" s="1"/>
      <c r="E728" s="2"/>
      <c r="F728" s="4"/>
      <c r="G728" s="1"/>
      <c r="M728" s="190"/>
    </row>
    <row r="729" spans="3:13" s="6" customFormat="1" x14ac:dyDescent="0.25">
      <c r="C729" s="1"/>
      <c r="D729" s="1"/>
      <c r="E729" s="2"/>
      <c r="F729" s="4"/>
      <c r="G729" s="1"/>
      <c r="M729" s="190"/>
    </row>
    <row r="730" spans="3:13" s="6" customFormat="1" x14ac:dyDescent="0.25">
      <c r="C730" s="1"/>
      <c r="D730" s="1"/>
      <c r="E730" s="2"/>
      <c r="F730" s="4"/>
      <c r="G730" s="1"/>
      <c r="M730" s="190"/>
    </row>
    <row r="731" spans="3:13" s="6" customFormat="1" x14ac:dyDescent="0.25">
      <c r="C731" s="1"/>
      <c r="D731" s="1"/>
      <c r="E731" s="2"/>
      <c r="F731" s="4"/>
      <c r="G731" s="1"/>
      <c r="M731" s="190"/>
    </row>
    <row r="732" spans="3:13" s="6" customFormat="1" x14ac:dyDescent="0.25">
      <c r="C732" s="1"/>
      <c r="D732" s="1"/>
      <c r="E732" s="2"/>
      <c r="F732" s="4"/>
      <c r="G732" s="1"/>
      <c r="M732" s="190"/>
    </row>
    <row r="733" spans="3:13" s="6" customFormat="1" x14ac:dyDescent="0.25">
      <c r="C733" s="1"/>
      <c r="D733" s="1"/>
      <c r="E733" s="2"/>
      <c r="F733" s="4"/>
      <c r="G733" s="1"/>
      <c r="M733" s="190"/>
    </row>
    <row r="734" spans="3:13" s="6" customFormat="1" x14ac:dyDescent="0.25">
      <c r="C734" s="1"/>
      <c r="D734" s="1"/>
      <c r="E734" s="2"/>
      <c r="F734" s="4"/>
      <c r="G734" s="1"/>
      <c r="M734" s="190"/>
    </row>
    <row r="735" spans="3:13" s="6" customFormat="1" x14ac:dyDescent="0.25">
      <c r="C735" s="1"/>
      <c r="D735" s="1"/>
      <c r="E735" s="2"/>
      <c r="F735" s="4"/>
      <c r="G735" s="1"/>
      <c r="M735" s="190"/>
    </row>
    <row r="736" spans="3:13" s="6" customFormat="1" x14ac:dyDescent="0.25">
      <c r="C736" s="1"/>
      <c r="D736" s="1"/>
      <c r="E736" s="2"/>
      <c r="F736" s="4"/>
      <c r="G736" s="1"/>
      <c r="M736" s="190"/>
    </row>
    <row r="737" spans="3:13" s="6" customFormat="1" x14ac:dyDescent="0.25">
      <c r="C737" s="1"/>
      <c r="D737" s="1"/>
      <c r="E737" s="2"/>
      <c r="F737" s="4"/>
      <c r="G737" s="1"/>
      <c r="M737" s="190"/>
    </row>
    <row r="738" spans="3:13" s="6" customFormat="1" x14ac:dyDescent="0.25">
      <c r="C738" s="1"/>
      <c r="D738" s="1"/>
      <c r="E738" s="2"/>
      <c r="F738" s="4"/>
      <c r="G738" s="1"/>
      <c r="M738" s="190"/>
    </row>
    <row r="739" spans="3:13" s="6" customFormat="1" x14ac:dyDescent="0.25">
      <c r="C739" s="1"/>
      <c r="D739" s="1"/>
      <c r="E739" s="2"/>
      <c r="F739" s="4"/>
      <c r="G739" s="1"/>
      <c r="M739" s="190"/>
    </row>
    <row r="740" spans="3:13" s="6" customFormat="1" x14ac:dyDescent="0.25">
      <c r="C740" s="1"/>
      <c r="D740" s="1"/>
      <c r="E740" s="2"/>
      <c r="F740" s="4"/>
      <c r="G740" s="1"/>
      <c r="M740" s="190"/>
    </row>
    <row r="741" spans="3:13" s="6" customFormat="1" x14ac:dyDescent="0.25">
      <c r="C741" s="1"/>
      <c r="D741" s="1"/>
      <c r="E741" s="2"/>
      <c r="F741" s="4"/>
      <c r="G741" s="1"/>
      <c r="M741" s="190"/>
    </row>
    <row r="742" spans="3:13" s="6" customFormat="1" x14ac:dyDescent="0.25">
      <c r="C742" s="1"/>
      <c r="D742" s="1"/>
      <c r="E742" s="2"/>
      <c r="F742" s="4"/>
      <c r="G742" s="1"/>
      <c r="M742" s="190"/>
    </row>
    <row r="743" spans="3:13" s="6" customFormat="1" x14ac:dyDescent="0.25">
      <c r="C743" s="1"/>
      <c r="D743" s="1"/>
      <c r="E743" s="2"/>
      <c r="F743" s="4"/>
      <c r="G743" s="1"/>
      <c r="M743" s="190"/>
    </row>
    <row r="744" spans="3:13" s="6" customFormat="1" x14ac:dyDescent="0.25">
      <c r="C744" s="1"/>
      <c r="D744" s="1"/>
      <c r="E744" s="2"/>
      <c r="F744" s="4"/>
      <c r="G744" s="1"/>
      <c r="M744" s="190"/>
    </row>
    <row r="745" spans="3:13" s="6" customFormat="1" x14ac:dyDescent="0.25">
      <c r="C745" s="1"/>
      <c r="D745" s="1"/>
      <c r="E745" s="2"/>
      <c r="F745" s="4"/>
      <c r="G745" s="1"/>
      <c r="M745" s="190"/>
    </row>
    <row r="746" spans="3:13" s="6" customFormat="1" x14ac:dyDescent="0.25">
      <c r="C746" s="1"/>
      <c r="D746" s="1"/>
      <c r="E746" s="2"/>
      <c r="F746" s="4"/>
      <c r="G746" s="1"/>
      <c r="M746" s="190"/>
    </row>
    <row r="747" spans="3:13" s="6" customFormat="1" x14ac:dyDescent="0.25">
      <c r="C747" s="1"/>
      <c r="D747" s="1"/>
      <c r="E747" s="2"/>
      <c r="F747" s="4"/>
      <c r="G747" s="1"/>
      <c r="M747" s="190"/>
    </row>
    <row r="748" spans="3:13" s="6" customFormat="1" x14ac:dyDescent="0.25">
      <c r="C748" s="1"/>
      <c r="D748" s="1"/>
      <c r="E748" s="2"/>
      <c r="F748" s="4"/>
      <c r="G748" s="1"/>
      <c r="M748" s="190"/>
    </row>
    <row r="749" spans="3:13" s="6" customFormat="1" x14ac:dyDescent="0.25">
      <c r="C749" s="1"/>
      <c r="D749" s="1"/>
      <c r="E749" s="2"/>
      <c r="F749" s="4"/>
      <c r="G749" s="1"/>
      <c r="M749" s="190"/>
    </row>
    <row r="750" spans="3:13" s="6" customFormat="1" x14ac:dyDescent="0.25">
      <c r="C750" s="1"/>
      <c r="D750" s="1"/>
      <c r="E750" s="2"/>
      <c r="F750" s="4"/>
      <c r="G750" s="1"/>
      <c r="M750" s="190"/>
    </row>
    <row r="751" spans="3:13" s="6" customFormat="1" x14ac:dyDescent="0.25">
      <c r="C751" s="1"/>
      <c r="D751" s="1"/>
      <c r="E751" s="2"/>
      <c r="F751" s="4"/>
      <c r="G751" s="1"/>
      <c r="M751" s="190"/>
    </row>
    <row r="752" spans="3:13" s="6" customFormat="1" x14ac:dyDescent="0.25">
      <c r="C752" s="1"/>
      <c r="D752" s="1"/>
      <c r="E752" s="2"/>
      <c r="F752" s="4"/>
      <c r="G752" s="1"/>
      <c r="M752" s="190"/>
    </row>
    <row r="753" spans="3:13" s="6" customFormat="1" x14ac:dyDescent="0.25">
      <c r="C753" s="1"/>
      <c r="D753" s="1"/>
      <c r="E753" s="2"/>
      <c r="F753" s="4"/>
      <c r="G753" s="1"/>
      <c r="M753" s="190"/>
    </row>
    <row r="754" spans="3:13" s="6" customFormat="1" x14ac:dyDescent="0.25">
      <c r="C754" s="1"/>
      <c r="D754" s="1"/>
      <c r="E754" s="2"/>
      <c r="F754" s="4"/>
      <c r="G754" s="1"/>
      <c r="M754" s="190"/>
    </row>
    <row r="755" spans="3:13" s="6" customFormat="1" x14ac:dyDescent="0.25">
      <c r="C755" s="1"/>
      <c r="D755" s="1"/>
      <c r="E755" s="2"/>
      <c r="F755" s="4"/>
      <c r="G755" s="1"/>
      <c r="M755" s="190"/>
    </row>
    <row r="756" spans="3:13" s="6" customFormat="1" x14ac:dyDescent="0.25">
      <c r="C756" s="1"/>
      <c r="D756" s="1"/>
      <c r="E756" s="2"/>
      <c r="F756" s="4"/>
      <c r="G756" s="1"/>
      <c r="M756" s="190"/>
    </row>
    <row r="757" spans="3:13" s="6" customFormat="1" x14ac:dyDescent="0.25">
      <c r="C757" s="1"/>
      <c r="D757" s="1"/>
      <c r="E757" s="2"/>
      <c r="F757" s="4"/>
      <c r="G757" s="1"/>
      <c r="M757" s="190"/>
    </row>
    <row r="758" spans="3:13" s="6" customFormat="1" x14ac:dyDescent="0.25">
      <c r="C758" s="1"/>
      <c r="D758" s="1"/>
      <c r="E758" s="2"/>
      <c r="F758" s="4"/>
      <c r="G758" s="1"/>
      <c r="M758" s="190"/>
    </row>
    <row r="759" spans="3:13" s="6" customFormat="1" x14ac:dyDescent="0.25">
      <c r="C759" s="1"/>
      <c r="D759" s="1"/>
      <c r="E759" s="2"/>
      <c r="F759" s="4"/>
      <c r="G759" s="1"/>
      <c r="M759" s="190"/>
    </row>
    <row r="760" spans="3:13" s="6" customFormat="1" x14ac:dyDescent="0.25">
      <c r="C760" s="1"/>
      <c r="D760" s="1"/>
      <c r="E760" s="2"/>
      <c r="F760" s="4"/>
      <c r="G760" s="1"/>
      <c r="M760" s="190"/>
    </row>
    <row r="761" spans="3:13" s="6" customFormat="1" x14ac:dyDescent="0.25">
      <c r="C761" s="1"/>
      <c r="D761" s="1"/>
      <c r="E761" s="2"/>
      <c r="F761" s="4"/>
      <c r="G761" s="1"/>
      <c r="M761" s="190"/>
    </row>
    <row r="762" spans="3:13" s="6" customFormat="1" x14ac:dyDescent="0.25">
      <c r="C762" s="1"/>
      <c r="D762" s="1"/>
      <c r="E762" s="2"/>
      <c r="F762" s="4"/>
      <c r="G762" s="1"/>
      <c r="M762" s="190"/>
    </row>
    <row r="763" spans="3:13" s="6" customFormat="1" x14ac:dyDescent="0.25">
      <c r="C763" s="1"/>
      <c r="D763" s="1"/>
      <c r="E763" s="2"/>
      <c r="F763" s="4"/>
      <c r="G763" s="1"/>
      <c r="M763" s="190"/>
    </row>
    <row r="764" spans="3:13" s="6" customFormat="1" x14ac:dyDescent="0.25">
      <c r="C764" s="1"/>
      <c r="D764" s="1"/>
      <c r="E764" s="2"/>
      <c r="F764" s="4"/>
      <c r="G764" s="1"/>
      <c r="M764" s="190"/>
    </row>
    <row r="765" spans="3:13" s="6" customFormat="1" x14ac:dyDescent="0.25">
      <c r="C765" s="1"/>
      <c r="D765" s="1"/>
      <c r="E765" s="2"/>
      <c r="F765" s="4"/>
      <c r="G765" s="1"/>
      <c r="M765" s="190"/>
    </row>
    <row r="766" spans="3:13" s="6" customFormat="1" x14ac:dyDescent="0.25">
      <c r="C766" s="1"/>
      <c r="D766" s="1"/>
      <c r="E766" s="2"/>
      <c r="F766" s="4"/>
      <c r="G766" s="1"/>
      <c r="M766" s="190"/>
    </row>
    <row r="767" spans="3:13" s="6" customFormat="1" x14ac:dyDescent="0.25">
      <c r="C767" s="1"/>
      <c r="D767" s="1"/>
      <c r="E767" s="2"/>
      <c r="F767" s="4"/>
      <c r="G767" s="1"/>
      <c r="M767" s="190"/>
    </row>
    <row r="768" spans="3:13" s="6" customFormat="1" x14ac:dyDescent="0.25">
      <c r="C768" s="1"/>
      <c r="D768" s="1"/>
      <c r="E768" s="2"/>
      <c r="F768" s="4"/>
      <c r="G768" s="1"/>
      <c r="M768" s="190"/>
    </row>
    <row r="769" spans="3:13" s="6" customFormat="1" x14ac:dyDescent="0.25">
      <c r="C769" s="1"/>
      <c r="D769" s="1"/>
      <c r="E769" s="2"/>
      <c r="F769" s="4"/>
      <c r="G769" s="1"/>
      <c r="M769" s="190"/>
    </row>
    <row r="770" spans="3:13" s="6" customFormat="1" x14ac:dyDescent="0.25">
      <c r="C770" s="1"/>
      <c r="D770" s="1"/>
      <c r="E770" s="2"/>
      <c r="F770" s="4"/>
      <c r="G770" s="1"/>
      <c r="M770" s="190"/>
    </row>
    <row r="771" spans="3:13" s="6" customFormat="1" x14ac:dyDescent="0.25">
      <c r="C771" s="1"/>
      <c r="D771" s="1"/>
      <c r="E771" s="2"/>
      <c r="F771" s="4"/>
      <c r="G771" s="1"/>
      <c r="M771" s="190"/>
    </row>
    <row r="772" spans="3:13" s="6" customFormat="1" x14ac:dyDescent="0.25">
      <c r="C772" s="1"/>
      <c r="D772" s="1"/>
      <c r="E772" s="2"/>
      <c r="F772" s="4"/>
      <c r="G772" s="1"/>
      <c r="M772" s="190"/>
    </row>
    <row r="773" spans="3:13" s="6" customFormat="1" x14ac:dyDescent="0.25">
      <c r="C773" s="1"/>
      <c r="D773" s="1"/>
      <c r="E773" s="2"/>
      <c r="F773" s="4"/>
      <c r="G773" s="1"/>
      <c r="M773" s="190"/>
    </row>
    <row r="774" spans="3:13" s="6" customFormat="1" x14ac:dyDescent="0.25">
      <c r="C774" s="1"/>
      <c r="D774" s="1"/>
      <c r="E774" s="2"/>
      <c r="F774" s="4"/>
      <c r="G774" s="1"/>
      <c r="M774" s="190"/>
    </row>
    <row r="775" spans="3:13" s="6" customFormat="1" x14ac:dyDescent="0.25">
      <c r="C775" s="1"/>
      <c r="D775" s="1"/>
      <c r="E775" s="2"/>
      <c r="F775" s="4"/>
      <c r="G775" s="1"/>
      <c r="M775" s="190"/>
    </row>
    <row r="776" spans="3:13" s="6" customFormat="1" x14ac:dyDescent="0.25">
      <c r="C776" s="1"/>
      <c r="D776" s="1"/>
      <c r="E776" s="2"/>
      <c r="F776" s="4"/>
      <c r="G776" s="1"/>
      <c r="M776" s="190"/>
    </row>
    <row r="777" spans="3:13" s="6" customFormat="1" x14ac:dyDescent="0.25">
      <c r="C777" s="1"/>
      <c r="D777" s="1"/>
      <c r="E777" s="2"/>
      <c r="F777" s="4"/>
      <c r="G777" s="1"/>
      <c r="M777" s="190"/>
    </row>
    <row r="778" spans="3:13" s="6" customFormat="1" x14ac:dyDescent="0.25">
      <c r="C778" s="1"/>
      <c r="D778" s="1"/>
      <c r="E778" s="2"/>
      <c r="F778" s="4"/>
      <c r="G778" s="1"/>
      <c r="M778" s="190"/>
    </row>
    <row r="779" spans="3:13" s="6" customFormat="1" x14ac:dyDescent="0.25">
      <c r="C779" s="1"/>
      <c r="D779" s="1"/>
      <c r="E779" s="2"/>
      <c r="F779" s="4"/>
      <c r="G779" s="1"/>
      <c r="M779" s="190"/>
    </row>
    <row r="780" spans="3:13" s="6" customFormat="1" x14ac:dyDescent="0.25">
      <c r="C780" s="1"/>
      <c r="D780" s="1"/>
      <c r="E780" s="2"/>
      <c r="F780" s="4"/>
      <c r="G780" s="1"/>
      <c r="M780" s="190"/>
    </row>
    <row r="781" spans="3:13" s="6" customFormat="1" x14ac:dyDescent="0.25">
      <c r="C781" s="1"/>
      <c r="D781" s="1"/>
      <c r="E781" s="2"/>
      <c r="F781" s="4"/>
      <c r="G781" s="1"/>
      <c r="M781" s="190"/>
    </row>
    <row r="782" spans="3:13" s="6" customFormat="1" x14ac:dyDescent="0.25">
      <c r="C782" s="1"/>
      <c r="D782" s="1"/>
      <c r="E782" s="2"/>
      <c r="F782" s="4"/>
      <c r="G782" s="1"/>
      <c r="M782" s="190"/>
    </row>
    <row r="783" spans="3:13" s="6" customFormat="1" x14ac:dyDescent="0.25">
      <c r="C783" s="1"/>
      <c r="D783" s="1"/>
      <c r="E783" s="2"/>
      <c r="F783" s="4"/>
      <c r="G783" s="1"/>
      <c r="M783" s="190"/>
    </row>
    <row r="784" spans="3:13" s="6" customFormat="1" x14ac:dyDescent="0.25">
      <c r="C784" s="1"/>
      <c r="D784" s="1"/>
      <c r="E784" s="2"/>
      <c r="F784" s="4"/>
      <c r="G784" s="1"/>
      <c r="M784" s="190"/>
    </row>
    <row r="785" spans="3:13" s="6" customFormat="1" x14ac:dyDescent="0.25">
      <c r="C785" s="1"/>
      <c r="D785" s="1"/>
      <c r="E785" s="2"/>
      <c r="F785" s="4"/>
      <c r="G785" s="1"/>
      <c r="M785" s="190"/>
    </row>
    <row r="786" spans="3:13" s="6" customFormat="1" x14ac:dyDescent="0.25">
      <c r="C786" s="1"/>
      <c r="D786" s="1"/>
      <c r="E786" s="2"/>
      <c r="F786" s="4"/>
      <c r="G786" s="1"/>
      <c r="M786" s="190"/>
    </row>
    <row r="787" spans="3:13" s="6" customFormat="1" x14ac:dyDescent="0.25">
      <c r="C787" s="1"/>
      <c r="D787" s="1"/>
      <c r="E787" s="2"/>
      <c r="F787" s="4"/>
      <c r="G787" s="1"/>
      <c r="M787" s="190"/>
    </row>
    <row r="788" spans="3:13" s="6" customFormat="1" x14ac:dyDescent="0.25">
      <c r="C788" s="1"/>
      <c r="D788" s="1"/>
      <c r="E788" s="2"/>
      <c r="F788" s="4"/>
      <c r="G788" s="1"/>
      <c r="M788" s="190"/>
    </row>
    <row r="789" spans="3:13" s="6" customFormat="1" x14ac:dyDescent="0.25">
      <c r="C789" s="1"/>
      <c r="D789" s="1"/>
      <c r="E789" s="2"/>
      <c r="F789" s="4"/>
      <c r="G789" s="1"/>
      <c r="M789" s="190"/>
    </row>
    <row r="790" spans="3:13" s="6" customFormat="1" x14ac:dyDescent="0.25">
      <c r="C790" s="1"/>
      <c r="D790" s="1"/>
      <c r="E790" s="2"/>
      <c r="F790" s="4"/>
      <c r="G790" s="1"/>
      <c r="M790" s="190"/>
    </row>
    <row r="791" spans="3:13" s="6" customFormat="1" x14ac:dyDescent="0.25">
      <c r="C791" s="1"/>
      <c r="D791" s="1"/>
      <c r="E791" s="2"/>
      <c r="F791" s="4"/>
      <c r="G791" s="1"/>
      <c r="M791" s="190"/>
    </row>
    <row r="792" spans="3:13" s="6" customFormat="1" x14ac:dyDescent="0.25">
      <c r="C792" s="1"/>
      <c r="D792" s="1"/>
      <c r="E792" s="2"/>
      <c r="F792" s="4"/>
      <c r="G792" s="1"/>
      <c r="M792" s="190"/>
    </row>
    <row r="793" spans="3:13" s="6" customFormat="1" x14ac:dyDescent="0.25">
      <c r="C793" s="1"/>
      <c r="D793" s="1"/>
      <c r="E793" s="2"/>
      <c r="F793" s="4"/>
      <c r="G793" s="1"/>
      <c r="M793" s="190"/>
    </row>
    <row r="794" spans="3:13" s="6" customFormat="1" x14ac:dyDescent="0.25">
      <c r="C794" s="1"/>
      <c r="D794" s="1"/>
      <c r="E794" s="2"/>
      <c r="F794" s="4"/>
      <c r="G794" s="1"/>
      <c r="M794" s="190"/>
    </row>
    <row r="795" spans="3:13" s="6" customFormat="1" x14ac:dyDescent="0.25">
      <c r="C795" s="1"/>
      <c r="D795" s="1"/>
      <c r="E795" s="2"/>
      <c r="F795" s="4"/>
      <c r="G795" s="1"/>
      <c r="M795" s="190"/>
    </row>
    <row r="796" spans="3:13" s="6" customFormat="1" x14ac:dyDescent="0.25">
      <c r="C796" s="1"/>
      <c r="D796" s="1"/>
      <c r="E796" s="2"/>
      <c r="F796" s="4"/>
      <c r="G796" s="1"/>
      <c r="M796" s="190"/>
    </row>
    <row r="797" spans="3:13" s="6" customFormat="1" x14ac:dyDescent="0.25">
      <c r="C797" s="1"/>
      <c r="D797" s="1"/>
      <c r="E797" s="2"/>
      <c r="F797" s="4"/>
      <c r="G797" s="1"/>
      <c r="M797" s="190"/>
    </row>
    <row r="798" spans="3:13" s="6" customFormat="1" x14ac:dyDescent="0.25">
      <c r="C798" s="1"/>
      <c r="D798" s="1"/>
      <c r="E798" s="2"/>
      <c r="F798" s="4"/>
      <c r="G798" s="1"/>
      <c r="M798" s="190"/>
    </row>
    <row r="799" spans="3:13" s="6" customFormat="1" x14ac:dyDescent="0.25">
      <c r="C799" s="1"/>
      <c r="D799" s="1"/>
      <c r="E799" s="2"/>
      <c r="F799" s="4"/>
      <c r="G799" s="1"/>
      <c r="M799" s="190"/>
    </row>
    <row r="800" spans="3:13" s="6" customFormat="1" x14ac:dyDescent="0.25">
      <c r="C800" s="1"/>
      <c r="D800" s="1"/>
      <c r="E800" s="2"/>
      <c r="F800" s="4"/>
      <c r="G800" s="1"/>
      <c r="M800" s="190"/>
    </row>
    <row r="801" spans="3:13" s="6" customFormat="1" x14ac:dyDescent="0.25">
      <c r="C801" s="1"/>
      <c r="D801" s="1"/>
      <c r="E801" s="2"/>
      <c r="F801" s="4"/>
      <c r="G801" s="1"/>
      <c r="M801" s="190"/>
    </row>
    <row r="802" spans="3:13" s="6" customFormat="1" x14ac:dyDescent="0.25">
      <c r="C802" s="1"/>
      <c r="D802" s="1"/>
      <c r="E802" s="2"/>
      <c r="F802" s="4"/>
      <c r="G802" s="1"/>
      <c r="M802" s="190"/>
    </row>
    <row r="803" spans="3:13" s="6" customFormat="1" x14ac:dyDescent="0.25">
      <c r="C803" s="1"/>
      <c r="D803" s="1"/>
      <c r="E803" s="2"/>
      <c r="F803" s="4"/>
      <c r="G803" s="1"/>
      <c r="M803" s="190"/>
    </row>
    <row r="804" spans="3:13" s="6" customFormat="1" x14ac:dyDescent="0.25">
      <c r="C804" s="1"/>
      <c r="D804" s="1"/>
      <c r="E804" s="2"/>
      <c r="F804" s="4"/>
      <c r="G804" s="1"/>
      <c r="M804" s="190"/>
    </row>
    <row r="805" spans="3:13" s="6" customFormat="1" x14ac:dyDescent="0.25">
      <c r="C805" s="1"/>
      <c r="D805" s="1"/>
      <c r="E805" s="2"/>
      <c r="F805" s="4"/>
      <c r="G805" s="1"/>
      <c r="M805" s="190"/>
    </row>
    <row r="806" spans="3:13" s="6" customFormat="1" x14ac:dyDescent="0.25">
      <c r="C806" s="1"/>
      <c r="D806" s="1"/>
      <c r="E806" s="2"/>
      <c r="F806" s="4"/>
      <c r="G806" s="1"/>
      <c r="M806" s="190"/>
    </row>
    <row r="807" spans="3:13" s="6" customFormat="1" x14ac:dyDescent="0.25">
      <c r="C807" s="1"/>
      <c r="D807" s="1"/>
      <c r="E807" s="2"/>
      <c r="F807" s="4"/>
      <c r="G807" s="1"/>
      <c r="M807" s="190"/>
    </row>
    <row r="808" spans="3:13" s="6" customFormat="1" x14ac:dyDescent="0.25">
      <c r="C808" s="1"/>
      <c r="D808" s="1"/>
      <c r="E808" s="2"/>
      <c r="F808" s="4"/>
      <c r="G808" s="1"/>
      <c r="M808" s="190"/>
    </row>
    <row r="809" spans="3:13" s="6" customFormat="1" x14ac:dyDescent="0.25">
      <c r="C809" s="1"/>
      <c r="D809" s="1"/>
      <c r="E809" s="2"/>
      <c r="F809" s="4"/>
      <c r="G809" s="1"/>
      <c r="M809" s="190"/>
    </row>
    <row r="810" spans="3:13" s="6" customFormat="1" x14ac:dyDescent="0.25">
      <c r="C810" s="1"/>
      <c r="D810" s="1"/>
      <c r="E810" s="2"/>
      <c r="F810" s="4"/>
      <c r="G810" s="1"/>
      <c r="M810" s="190"/>
    </row>
    <row r="811" spans="3:13" s="6" customFormat="1" x14ac:dyDescent="0.25">
      <c r="C811" s="1"/>
      <c r="D811" s="1"/>
      <c r="E811" s="2"/>
      <c r="F811" s="4"/>
      <c r="G811" s="1"/>
      <c r="M811" s="190"/>
    </row>
    <row r="812" spans="3:13" s="6" customFormat="1" x14ac:dyDescent="0.25">
      <c r="C812" s="1"/>
      <c r="D812" s="1"/>
      <c r="E812" s="2"/>
      <c r="F812" s="4"/>
      <c r="G812" s="1"/>
      <c r="M812" s="190"/>
    </row>
    <row r="813" spans="3:13" s="6" customFormat="1" x14ac:dyDescent="0.25">
      <c r="C813" s="1"/>
      <c r="D813" s="1"/>
      <c r="E813" s="2"/>
      <c r="F813" s="4"/>
      <c r="G813" s="1"/>
      <c r="M813" s="190"/>
    </row>
    <row r="814" spans="3:13" s="6" customFormat="1" x14ac:dyDescent="0.25">
      <c r="C814" s="1"/>
      <c r="D814" s="1"/>
      <c r="E814" s="2"/>
      <c r="F814" s="4"/>
      <c r="G814" s="1"/>
      <c r="M814" s="190"/>
    </row>
    <row r="815" spans="3:13" s="6" customFormat="1" x14ac:dyDescent="0.25">
      <c r="C815" s="1"/>
      <c r="D815" s="1"/>
      <c r="E815" s="2"/>
      <c r="F815" s="4"/>
      <c r="G815" s="1"/>
      <c r="M815" s="190"/>
    </row>
    <row r="816" spans="3:13" s="6" customFormat="1" x14ac:dyDescent="0.25">
      <c r="C816" s="1"/>
      <c r="D816" s="1"/>
      <c r="E816" s="2"/>
      <c r="F816" s="4"/>
      <c r="G816" s="1"/>
      <c r="M816" s="190"/>
    </row>
    <row r="817" spans="3:13" s="6" customFormat="1" x14ac:dyDescent="0.25">
      <c r="C817" s="1"/>
      <c r="D817" s="1"/>
      <c r="E817" s="2"/>
      <c r="F817" s="4"/>
      <c r="G817" s="1"/>
      <c r="M817" s="190"/>
    </row>
    <row r="818" spans="3:13" s="6" customFormat="1" x14ac:dyDescent="0.25">
      <c r="C818" s="1"/>
      <c r="D818" s="1"/>
      <c r="E818" s="2"/>
      <c r="F818" s="4"/>
      <c r="G818" s="1"/>
      <c r="M818" s="190"/>
    </row>
    <row r="819" spans="3:13" s="6" customFormat="1" x14ac:dyDescent="0.25">
      <c r="C819" s="1"/>
      <c r="D819" s="1"/>
      <c r="E819" s="2"/>
      <c r="F819" s="4"/>
      <c r="G819" s="1"/>
      <c r="M819" s="190"/>
    </row>
    <row r="820" spans="3:13" s="6" customFormat="1" x14ac:dyDescent="0.25">
      <c r="C820" s="1"/>
      <c r="D820" s="1"/>
      <c r="E820" s="2"/>
      <c r="F820" s="4"/>
      <c r="G820" s="1"/>
      <c r="M820" s="190"/>
    </row>
    <row r="821" spans="3:13" s="6" customFormat="1" x14ac:dyDescent="0.25">
      <c r="C821" s="1"/>
      <c r="D821" s="1"/>
      <c r="E821" s="2"/>
      <c r="F821" s="4"/>
      <c r="G821" s="1"/>
      <c r="M821" s="190"/>
    </row>
    <row r="822" spans="3:13" s="6" customFormat="1" x14ac:dyDescent="0.25">
      <c r="C822" s="1"/>
      <c r="D822" s="1"/>
      <c r="E822" s="2"/>
      <c r="F822" s="4"/>
      <c r="G822" s="1"/>
      <c r="M822" s="190"/>
    </row>
    <row r="823" spans="3:13" s="6" customFormat="1" x14ac:dyDescent="0.25">
      <c r="C823" s="1"/>
      <c r="D823" s="1"/>
      <c r="E823" s="2"/>
      <c r="F823" s="4"/>
      <c r="G823" s="1"/>
      <c r="M823" s="190"/>
    </row>
    <row r="824" spans="3:13" s="6" customFormat="1" x14ac:dyDescent="0.25">
      <c r="C824" s="1"/>
      <c r="D824" s="1"/>
      <c r="E824" s="2"/>
      <c r="F824" s="4"/>
      <c r="G824" s="1"/>
      <c r="M824" s="190"/>
    </row>
    <row r="825" spans="3:13" s="6" customFormat="1" x14ac:dyDescent="0.25">
      <c r="C825" s="1"/>
      <c r="D825" s="1"/>
      <c r="E825" s="2"/>
      <c r="F825" s="4"/>
      <c r="G825" s="1"/>
      <c r="M825" s="190"/>
    </row>
    <row r="826" spans="3:13" s="6" customFormat="1" x14ac:dyDescent="0.25">
      <c r="C826" s="1"/>
      <c r="D826" s="1"/>
      <c r="E826" s="2"/>
      <c r="F826" s="4"/>
      <c r="G826" s="1"/>
      <c r="M826" s="190"/>
    </row>
    <row r="827" spans="3:13" s="6" customFormat="1" x14ac:dyDescent="0.25">
      <c r="C827" s="1"/>
      <c r="D827" s="1"/>
      <c r="E827" s="2"/>
      <c r="F827" s="4"/>
      <c r="G827" s="1"/>
      <c r="M827" s="190"/>
    </row>
    <row r="828" spans="3:13" s="6" customFormat="1" x14ac:dyDescent="0.25">
      <c r="C828" s="1"/>
      <c r="D828" s="1"/>
      <c r="E828" s="2"/>
      <c r="F828" s="4"/>
      <c r="G828" s="1"/>
      <c r="M828" s="190"/>
    </row>
    <row r="829" spans="3:13" s="6" customFormat="1" x14ac:dyDescent="0.25">
      <c r="C829" s="1"/>
      <c r="D829" s="1"/>
      <c r="E829" s="2"/>
      <c r="F829" s="4"/>
      <c r="G829" s="1"/>
      <c r="M829" s="190"/>
    </row>
    <row r="830" spans="3:13" s="6" customFormat="1" x14ac:dyDescent="0.25">
      <c r="C830" s="1"/>
      <c r="D830" s="1"/>
      <c r="E830" s="2"/>
      <c r="F830" s="4"/>
      <c r="G830" s="1"/>
      <c r="M830" s="190"/>
    </row>
    <row r="831" spans="3:13" s="6" customFormat="1" x14ac:dyDescent="0.25">
      <c r="C831" s="1"/>
      <c r="D831" s="1"/>
      <c r="E831" s="2"/>
      <c r="F831" s="4"/>
      <c r="G831" s="1"/>
      <c r="M831" s="190"/>
    </row>
    <row r="832" spans="3:13" s="6" customFormat="1" x14ac:dyDescent="0.25">
      <c r="C832" s="1"/>
      <c r="D832" s="1"/>
      <c r="E832" s="2"/>
      <c r="F832" s="4"/>
      <c r="G832" s="1"/>
      <c r="M832" s="190"/>
    </row>
    <row r="833" spans="3:13" s="6" customFormat="1" x14ac:dyDescent="0.25">
      <c r="C833" s="1"/>
      <c r="D833" s="1"/>
      <c r="E833" s="2"/>
      <c r="F833" s="4"/>
      <c r="G833" s="1"/>
      <c r="M833" s="190"/>
    </row>
    <row r="834" spans="3:13" s="6" customFormat="1" x14ac:dyDescent="0.25">
      <c r="C834" s="1"/>
      <c r="D834" s="1"/>
      <c r="E834" s="2"/>
      <c r="F834" s="4"/>
      <c r="G834" s="1"/>
      <c r="M834" s="190"/>
    </row>
    <row r="835" spans="3:13" s="6" customFormat="1" x14ac:dyDescent="0.25">
      <c r="C835" s="1"/>
      <c r="D835" s="1"/>
      <c r="E835" s="2"/>
      <c r="F835" s="4"/>
      <c r="G835" s="1"/>
      <c r="M835" s="190"/>
    </row>
    <row r="836" spans="3:13" s="6" customFormat="1" x14ac:dyDescent="0.25">
      <c r="C836" s="1"/>
      <c r="D836" s="1"/>
      <c r="E836" s="2"/>
      <c r="F836" s="4"/>
      <c r="G836" s="1"/>
      <c r="M836" s="190"/>
    </row>
    <row r="837" spans="3:13" s="6" customFormat="1" x14ac:dyDescent="0.25">
      <c r="C837" s="1"/>
      <c r="D837" s="1"/>
      <c r="E837" s="2"/>
      <c r="F837" s="4"/>
      <c r="G837" s="1"/>
      <c r="M837" s="190"/>
    </row>
    <row r="838" spans="3:13" s="6" customFormat="1" x14ac:dyDescent="0.25">
      <c r="C838" s="1"/>
      <c r="D838" s="1"/>
      <c r="E838" s="2"/>
      <c r="F838" s="4"/>
      <c r="G838" s="1"/>
      <c r="M838" s="190"/>
    </row>
    <row r="839" spans="3:13" s="6" customFormat="1" x14ac:dyDescent="0.25">
      <c r="C839" s="1"/>
      <c r="D839" s="1"/>
      <c r="E839" s="2"/>
      <c r="F839" s="4"/>
      <c r="G839" s="1"/>
      <c r="M839" s="190"/>
    </row>
    <row r="840" spans="3:13" s="6" customFormat="1" x14ac:dyDescent="0.25">
      <c r="C840" s="1"/>
      <c r="D840" s="1"/>
      <c r="E840" s="2"/>
      <c r="F840" s="4"/>
      <c r="G840" s="1"/>
      <c r="M840" s="190"/>
    </row>
    <row r="841" spans="3:13" s="6" customFormat="1" x14ac:dyDescent="0.25">
      <c r="C841" s="1"/>
      <c r="D841" s="1"/>
      <c r="E841" s="2"/>
      <c r="F841" s="4"/>
      <c r="G841" s="1"/>
      <c r="M841" s="190"/>
    </row>
    <row r="842" spans="3:13" s="6" customFormat="1" x14ac:dyDescent="0.25">
      <c r="C842" s="1"/>
      <c r="D842" s="1"/>
      <c r="E842" s="2"/>
      <c r="F842" s="4"/>
      <c r="G842" s="1"/>
      <c r="M842" s="190"/>
    </row>
    <row r="843" spans="3:13" s="6" customFormat="1" x14ac:dyDescent="0.25">
      <c r="C843" s="1"/>
      <c r="D843" s="1"/>
      <c r="E843" s="2"/>
      <c r="F843" s="4"/>
      <c r="G843" s="1"/>
      <c r="M843" s="190"/>
    </row>
    <row r="844" spans="3:13" s="6" customFormat="1" x14ac:dyDescent="0.25">
      <c r="C844" s="1"/>
      <c r="D844" s="1"/>
      <c r="E844" s="2"/>
      <c r="F844" s="4"/>
      <c r="G844" s="1"/>
      <c r="M844" s="190"/>
    </row>
    <row r="845" spans="3:13" s="6" customFormat="1" x14ac:dyDescent="0.25">
      <c r="C845" s="1"/>
      <c r="D845" s="1"/>
      <c r="E845" s="2"/>
      <c r="F845" s="4"/>
      <c r="G845" s="1"/>
      <c r="M845" s="190"/>
    </row>
    <row r="846" spans="3:13" s="6" customFormat="1" x14ac:dyDescent="0.25">
      <c r="C846" s="1"/>
      <c r="D846" s="1"/>
      <c r="E846" s="2"/>
      <c r="F846" s="4"/>
      <c r="G846" s="1"/>
      <c r="M846" s="190"/>
    </row>
    <row r="847" spans="3:13" s="6" customFormat="1" x14ac:dyDescent="0.25">
      <c r="C847" s="1"/>
      <c r="D847" s="1"/>
      <c r="E847" s="2"/>
      <c r="F847" s="4"/>
      <c r="G847" s="1"/>
      <c r="M847" s="190"/>
    </row>
    <row r="848" spans="3:13" s="6" customFormat="1" x14ac:dyDescent="0.25">
      <c r="C848" s="1"/>
      <c r="D848" s="1"/>
      <c r="E848" s="2"/>
      <c r="F848" s="4"/>
      <c r="G848" s="1"/>
      <c r="M848" s="190"/>
    </row>
    <row r="849" spans="3:13" s="6" customFormat="1" x14ac:dyDescent="0.25">
      <c r="C849" s="1"/>
      <c r="D849" s="1"/>
      <c r="E849" s="2"/>
      <c r="F849" s="4"/>
      <c r="G849" s="1"/>
      <c r="M849" s="190"/>
    </row>
    <row r="850" spans="3:13" s="6" customFormat="1" x14ac:dyDescent="0.25">
      <c r="C850" s="1"/>
      <c r="D850" s="1"/>
      <c r="E850" s="2"/>
      <c r="F850" s="4"/>
      <c r="G850" s="1"/>
      <c r="M850" s="190"/>
    </row>
    <row r="851" spans="3:13" s="6" customFormat="1" x14ac:dyDescent="0.25">
      <c r="C851" s="1"/>
      <c r="D851" s="1"/>
      <c r="E851" s="2"/>
      <c r="F851" s="4"/>
      <c r="G851" s="1"/>
      <c r="M851" s="190"/>
    </row>
    <row r="852" spans="3:13" s="6" customFormat="1" x14ac:dyDescent="0.25">
      <c r="C852" s="1"/>
      <c r="D852" s="1"/>
      <c r="E852" s="2"/>
      <c r="F852" s="4"/>
      <c r="G852" s="1"/>
      <c r="M852" s="190"/>
    </row>
    <row r="853" spans="3:13" s="6" customFormat="1" x14ac:dyDescent="0.25">
      <c r="C853" s="1"/>
      <c r="D853" s="1"/>
      <c r="E853" s="2"/>
      <c r="F853" s="4"/>
      <c r="G853" s="1"/>
      <c r="M853" s="190"/>
    </row>
    <row r="854" spans="3:13" s="6" customFormat="1" x14ac:dyDescent="0.25">
      <c r="C854" s="1"/>
      <c r="D854" s="1"/>
      <c r="E854" s="2"/>
      <c r="F854" s="4"/>
      <c r="G854" s="1"/>
      <c r="M854" s="190"/>
    </row>
    <row r="855" spans="3:13" s="6" customFormat="1" x14ac:dyDescent="0.25">
      <c r="C855" s="1"/>
      <c r="D855" s="1"/>
      <c r="E855" s="2"/>
      <c r="F855" s="4"/>
      <c r="G855" s="1"/>
      <c r="M855" s="190"/>
    </row>
    <row r="856" spans="3:13" s="6" customFormat="1" x14ac:dyDescent="0.25">
      <c r="C856" s="1"/>
      <c r="D856" s="1"/>
      <c r="E856" s="2"/>
      <c r="F856" s="4"/>
      <c r="G856" s="1"/>
      <c r="M856" s="190"/>
    </row>
    <row r="857" spans="3:13" s="6" customFormat="1" x14ac:dyDescent="0.25">
      <c r="C857" s="1"/>
      <c r="D857" s="1"/>
      <c r="E857" s="2"/>
      <c r="F857" s="4"/>
      <c r="G857" s="1"/>
      <c r="M857" s="190"/>
    </row>
    <row r="858" spans="3:13" s="6" customFormat="1" x14ac:dyDescent="0.25">
      <c r="C858" s="1"/>
      <c r="D858" s="1"/>
      <c r="E858" s="2"/>
      <c r="F858" s="4"/>
      <c r="G858" s="1"/>
      <c r="M858" s="190"/>
    </row>
    <row r="859" spans="3:13" s="6" customFormat="1" x14ac:dyDescent="0.25">
      <c r="C859" s="1"/>
      <c r="D859" s="1"/>
      <c r="E859" s="2"/>
      <c r="F859" s="4"/>
      <c r="G859" s="1"/>
      <c r="M859" s="190"/>
    </row>
    <row r="860" spans="3:13" s="6" customFormat="1" x14ac:dyDescent="0.25">
      <c r="C860" s="1"/>
      <c r="D860" s="1"/>
      <c r="E860" s="2"/>
      <c r="F860" s="4"/>
      <c r="G860" s="1"/>
      <c r="M860" s="190"/>
    </row>
    <row r="861" spans="3:13" s="6" customFormat="1" x14ac:dyDescent="0.25">
      <c r="C861" s="1"/>
      <c r="D861" s="1"/>
      <c r="E861" s="2"/>
      <c r="F861" s="4"/>
      <c r="G861" s="1"/>
      <c r="M861" s="190"/>
    </row>
    <row r="862" spans="3:13" s="6" customFormat="1" x14ac:dyDescent="0.25">
      <c r="C862" s="1"/>
      <c r="D862" s="1"/>
      <c r="E862" s="2"/>
      <c r="F862" s="4"/>
      <c r="G862" s="1"/>
      <c r="M862" s="190"/>
    </row>
    <row r="863" spans="3:13" s="6" customFormat="1" x14ac:dyDescent="0.25">
      <c r="C863" s="1"/>
      <c r="D863" s="1"/>
      <c r="E863" s="2"/>
      <c r="F863" s="4"/>
      <c r="G863" s="1"/>
      <c r="M863" s="190"/>
    </row>
    <row r="864" spans="3:13" s="6" customFormat="1" x14ac:dyDescent="0.25">
      <c r="C864" s="1"/>
      <c r="D864" s="1"/>
      <c r="E864" s="2"/>
      <c r="F864" s="4"/>
      <c r="G864" s="1"/>
      <c r="M864" s="190"/>
    </row>
    <row r="865" spans="3:13" s="6" customFormat="1" x14ac:dyDescent="0.25">
      <c r="C865" s="1"/>
      <c r="D865" s="1"/>
      <c r="E865" s="2"/>
      <c r="F865" s="4"/>
      <c r="G865" s="1"/>
      <c r="M865" s="190"/>
    </row>
    <row r="866" spans="3:13" s="6" customFormat="1" x14ac:dyDescent="0.25">
      <c r="C866" s="1"/>
      <c r="D866" s="1"/>
      <c r="E866" s="2"/>
      <c r="F866" s="4"/>
      <c r="G866" s="1"/>
      <c r="M866" s="190"/>
    </row>
    <row r="867" spans="3:13" s="6" customFormat="1" x14ac:dyDescent="0.25">
      <c r="C867" s="1"/>
      <c r="D867" s="1"/>
      <c r="E867" s="2"/>
      <c r="F867" s="4"/>
      <c r="G867" s="1"/>
      <c r="M867" s="190"/>
    </row>
    <row r="868" spans="3:13" s="6" customFormat="1" x14ac:dyDescent="0.25">
      <c r="C868" s="1"/>
      <c r="D868" s="1"/>
      <c r="E868" s="2"/>
      <c r="F868" s="4"/>
      <c r="G868" s="1"/>
      <c r="M868" s="190"/>
    </row>
    <row r="869" spans="3:13" s="6" customFormat="1" x14ac:dyDescent="0.25">
      <c r="C869" s="1"/>
      <c r="D869" s="1"/>
      <c r="E869" s="2"/>
      <c r="F869" s="4"/>
      <c r="G869" s="1"/>
      <c r="M869" s="190"/>
    </row>
    <row r="870" spans="3:13" s="6" customFormat="1" x14ac:dyDescent="0.25">
      <c r="C870" s="1"/>
      <c r="D870" s="1"/>
      <c r="E870" s="2"/>
      <c r="F870" s="4"/>
      <c r="G870" s="1"/>
      <c r="M870" s="190"/>
    </row>
    <row r="871" spans="3:13" s="6" customFormat="1" x14ac:dyDescent="0.25">
      <c r="C871" s="1"/>
      <c r="D871" s="1"/>
      <c r="E871" s="2"/>
      <c r="F871" s="4"/>
      <c r="G871" s="1"/>
      <c r="M871" s="190"/>
    </row>
    <row r="872" spans="3:13" s="6" customFormat="1" x14ac:dyDescent="0.25">
      <c r="C872" s="1"/>
      <c r="D872" s="1"/>
      <c r="E872" s="2"/>
      <c r="F872" s="4"/>
      <c r="G872" s="1"/>
      <c r="M872" s="190"/>
    </row>
    <row r="873" spans="3:13" s="6" customFormat="1" x14ac:dyDescent="0.25">
      <c r="C873" s="1"/>
      <c r="D873" s="1"/>
      <c r="E873" s="2"/>
      <c r="F873" s="4"/>
      <c r="G873" s="1"/>
      <c r="M873" s="190"/>
    </row>
    <row r="874" spans="3:13" s="6" customFormat="1" x14ac:dyDescent="0.25">
      <c r="C874" s="1"/>
      <c r="D874" s="1"/>
      <c r="E874" s="2"/>
      <c r="F874" s="4"/>
      <c r="G874" s="1"/>
      <c r="M874" s="190"/>
    </row>
    <row r="875" spans="3:13" s="6" customFormat="1" x14ac:dyDescent="0.25">
      <c r="C875" s="1"/>
      <c r="D875" s="1"/>
      <c r="E875" s="2"/>
      <c r="F875" s="4"/>
      <c r="G875" s="1"/>
      <c r="M875" s="190"/>
    </row>
    <row r="876" spans="3:13" s="6" customFormat="1" x14ac:dyDescent="0.25">
      <c r="C876" s="1"/>
      <c r="D876" s="1"/>
      <c r="E876" s="2"/>
      <c r="F876" s="4"/>
      <c r="G876" s="1"/>
      <c r="M876" s="190"/>
    </row>
    <row r="877" spans="3:13" s="6" customFormat="1" x14ac:dyDescent="0.25">
      <c r="C877" s="1"/>
      <c r="D877" s="1"/>
      <c r="E877" s="2"/>
      <c r="F877" s="4"/>
      <c r="G877" s="1"/>
      <c r="M877" s="190"/>
    </row>
    <row r="878" spans="3:13" s="6" customFormat="1" x14ac:dyDescent="0.25">
      <c r="C878" s="1"/>
      <c r="D878" s="1"/>
      <c r="E878" s="2"/>
      <c r="F878" s="4"/>
      <c r="G878" s="1"/>
      <c r="M878" s="190"/>
    </row>
    <row r="879" spans="3:13" s="6" customFormat="1" x14ac:dyDescent="0.25">
      <c r="C879" s="1"/>
      <c r="D879" s="1"/>
      <c r="E879" s="2"/>
      <c r="F879" s="4"/>
      <c r="G879" s="1"/>
      <c r="M879" s="190"/>
    </row>
    <row r="880" spans="3:13" s="6" customFormat="1" x14ac:dyDescent="0.25">
      <c r="C880" s="1"/>
      <c r="D880" s="1"/>
      <c r="E880" s="2"/>
      <c r="F880" s="4"/>
      <c r="G880" s="1"/>
      <c r="M880" s="190"/>
    </row>
    <row r="881" spans="3:13" s="6" customFormat="1" x14ac:dyDescent="0.25">
      <c r="C881" s="1"/>
      <c r="D881" s="1"/>
      <c r="E881" s="2"/>
      <c r="F881" s="4"/>
      <c r="G881" s="1"/>
      <c r="M881" s="190"/>
    </row>
    <row r="882" spans="3:13" s="6" customFormat="1" x14ac:dyDescent="0.25">
      <c r="C882" s="1"/>
      <c r="D882" s="1"/>
      <c r="E882" s="2"/>
      <c r="F882" s="4"/>
      <c r="G882" s="1"/>
      <c r="M882" s="190"/>
    </row>
    <row r="883" spans="3:13" s="6" customFormat="1" x14ac:dyDescent="0.25">
      <c r="C883" s="1"/>
      <c r="D883" s="1"/>
      <c r="E883" s="2"/>
      <c r="F883" s="4"/>
      <c r="G883" s="1"/>
      <c r="M883" s="190"/>
    </row>
    <row r="884" spans="3:13" s="6" customFormat="1" x14ac:dyDescent="0.25">
      <c r="C884" s="1"/>
      <c r="D884" s="1"/>
      <c r="E884" s="2"/>
      <c r="F884" s="4"/>
      <c r="G884" s="1"/>
      <c r="M884" s="190"/>
    </row>
    <row r="885" spans="3:13" s="6" customFormat="1" x14ac:dyDescent="0.25">
      <c r="C885" s="1"/>
      <c r="D885" s="1"/>
      <c r="E885" s="2"/>
      <c r="F885" s="4"/>
      <c r="G885" s="1"/>
      <c r="M885" s="190"/>
    </row>
    <row r="886" spans="3:13" s="6" customFormat="1" x14ac:dyDescent="0.25">
      <c r="C886" s="1"/>
      <c r="D886" s="1"/>
      <c r="E886" s="2"/>
      <c r="F886" s="4"/>
      <c r="G886" s="1"/>
      <c r="M886" s="190"/>
    </row>
    <row r="887" spans="3:13" s="6" customFormat="1" x14ac:dyDescent="0.25">
      <c r="C887" s="1"/>
      <c r="D887" s="1"/>
      <c r="E887" s="2"/>
      <c r="F887" s="4"/>
      <c r="G887" s="1"/>
      <c r="M887" s="190"/>
    </row>
    <row r="888" spans="3:13" s="6" customFormat="1" x14ac:dyDescent="0.25">
      <c r="C888" s="1"/>
      <c r="D888" s="1"/>
      <c r="E888" s="2"/>
      <c r="F888" s="4"/>
      <c r="G888" s="1"/>
      <c r="M888" s="190"/>
    </row>
    <row r="889" spans="3:13" s="6" customFormat="1" x14ac:dyDescent="0.25">
      <c r="C889" s="1"/>
      <c r="D889" s="1"/>
      <c r="E889" s="2"/>
      <c r="F889" s="4"/>
      <c r="G889" s="1"/>
      <c r="M889" s="190"/>
    </row>
    <row r="890" spans="3:13" s="6" customFormat="1" x14ac:dyDescent="0.25">
      <c r="C890" s="1"/>
      <c r="D890" s="1"/>
      <c r="E890" s="2"/>
      <c r="F890" s="4"/>
      <c r="G890" s="1"/>
      <c r="M890" s="190"/>
    </row>
    <row r="891" spans="3:13" s="6" customFormat="1" x14ac:dyDescent="0.25">
      <c r="C891" s="1"/>
      <c r="D891" s="1"/>
      <c r="E891" s="2"/>
      <c r="F891" s="4"/>
      <c r="G891" s="1"/>
      <c r="M891" s="190"/>
    </row>
    <row r="892" spans="3:13" s="6" customFormat="1" x14ac:dyDescent="0.25">
      <c r="C892" s="1"/>
      <c r="D892" s="1"/>
      <c r="E892" s="2"/>
      <c r="F892" s="4"/>
      <c r="G892" s="1"/>
      <c r="M892" s="190"/>
    </row>
    <row r="893" spans="3:13" s="6" customFormat="1" x14ac:dyDescent="0.25">
      <c r="C893" s="1"/>
      <c r="D893" s="1"/>
      <c r="E893" s="2"/>
      <c r="F893" s="4"/>
      <c r="G893" s="1"/>
      <c r="M893" s="190"/>
    </row>
    <row r="894" spans="3:13" s="6" customFormat="1" x14ac:dyDescent="0.25">
      <c r="C894" s="1"/>
      <c r="D894" s="1"/>
      <c r="E894" s="2"/>
      <c r="F894" s="4"/>
      <c r="G894" s="1"/>
      <c r="M894" s="190"/>
    </row>
  </sheetData>
  <autoFilter ref="A9:M200" xr:uid="{00000000-0009-0000-0000-000006000000}"/>
  <mergeCells count="2">
    <mergeCell ref="A2:M2"/>
    <mergeCell ref="A3:M3"/>
  </mergeCells>
  <pageMargins left="0.31496062992125984" right="0.11811023622047245" top="0.35433070866141736" bottom="0.35433070866141736" header="0.31496062992125984" footer="0.31496062992125984"/>
  <pageSetup scale="5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BU903"/>
  <sheetViews>
    <sheetView topLeftCell="E79" workbookViewId="0">
      <selection activeCell="W93" sqref="W93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0" width="14.85546875" style="1" customWidth="1"/>
    <col min="21" max="21" width="13.5703125" style="1" customWidth="1"/>
    <col min="22" max="16384" width="11.5703125" style="1"/>
  </cols>
  <sheetData>
    <row r="2" spans="1:21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1" ht="15.75" x14ac:dyDescent="0.25">
      <c r="A3" s="234" t="s">
        <v>230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1" ht="15.75" thickBot="1" x14ac:dyDescent="0.3">
      <c r="F4" s="7"/>
    </row>
    <row r="5" spans="1:21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</row>
    <row r="6" spans="1:21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 t="s">
        <v>220</v>
      </c>
    </row>
    <row r="7" spans="1:21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1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U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>SUM(S10:S30)</f>
        <v>23</v>
      </c>
      <c r="T8" s="21">
        <f>SUM(T10:T30)</f>
        <v>601</v>
      </c>
      <c r="U8" s="21">
        <f t="shared" si="1"/>
        <v>1219</v>
      </c>
    </row>
    <row r="9" spans="1:21" x14ac:dyDescent="0.25">
      <c r="A9" s="22"/>
      <c r="B9" s="22"/>
      <c r="C9" s="22"/>
      <c r="D9" s="22"/>
      <c r="E9" s="22"/>
      <c r="F9" s="23"/>
      <c r="K9" s="24"/>
    </row>
    <row r="10" spans="1:21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>
        <f>SUM(N10:T10)</f>
        <v>0</v>
      </c>
    </row>
    <row r="11" spans="1:21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>
        <f t="shared" ref="U11:U30" si="2">SUM(N11:T11)</f>
        <v>0</v>
      </c>
    </row>
    <row r="12" spans="1:21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>
        <f t="shared" si="2"/>
        <v>0</v>
      </c>
    </row>
    <row r="13" spans="1:21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>
        <f t="shared" si="2"/>
        <v>0</v>
      </c>
    </row>
    <row r="14" spans="1:21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33">
        <f t="shared" si="2"/>
        <v>0</v>
      </c>
    </row>
    <row r="15" spans="1:21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33">
        <f t="shared" si="2"/>
        <v>0</v>
      </c>
    </row>
    <row r="16" spans="1:21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33">
        <f t="shared" si="2"/>
        <v>0</v>
      </c>
    </row>
    <row r="17" spans="1:21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33">
        <f t="shared" si="2"/>
        <v>0</v>
      </c>
    </row>
    <row r="18" spans="1:21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>
        <f t="shared" si="2"/>
        <v>0</v>
      </c>
    </row>
    <row r="19" spans="1:21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33">
        <f t="shared" si="2"/>
        <v>113</v>
      </c>
    </row>
    <row r="20" spans="1:21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33">
        <f t="shared" si="2"/>
        <v>0</v>
      </c>
    </row>
    <row r="21" spans="1:21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33">
        <f t="shared" si="2"/>
        <v>0</v>
      </c>
    </row>
    <row r="22" spans="1:21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33">
        <f t="shared" si="2"/>
        <v>271</v>
      </c>
    </row>
    <row r="23" spans="1:21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33">
        <f t="shared" si="2"/>
        <v>92</v>
      </c>
    </row>
    <row r="24" spans="1:21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33">
        <f t="shared" si="2"/>
        <v>0</v>
      </c>
    </row>
    <row r="25" spans="1:21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33">
        <f t="shared" si="2"/>
        <v>107</v>
      </c>
    </row>
    <row r="26" spans="1:21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33"/>
    </row>
    <row r="27" spans="1:21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33">
        <f t="shared" si="2"/>
        <v>533</v>
      </c>
    </row>
    <row r="28" spans="1:21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33">
        <f t="shared" si="2"/>
        <v>103</v>
      </c>
    </row>
    <row r="29" spans="1:21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33">
        <f t="shared" si="2"/>
        <v>0</v>
      </c>
    </row>
    <row r="30" spans="1:21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>
        <f t="shared" si="2"/>
        <v>0</v>
      </c>
    </row>
    <row r="31" spans="1:21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1" ht="15.75" thickBot="1" x14ac:dyDescent="0.3">
      <c r="A32" s="62" t="s">
        <v>47</v>
      </c>
      <c r="B32" s="63"/>
      <c r="C32" s="63"/>
      <c r="D32" s="64"/>
      <c r="E32" s="21">
        <f t="shared" ref="E32:L32" si="3">SUM(E34:E41)</f>
        <v>2795.1389799999997</v>
      </c>
      <c r="F32" s="21">
        <f t="shared" si="3"/>
        <v>353</v>
      </c>
      <c r="G32" s="21">
        <f t="shared" si="3"/>
        <v>353</v>
      </c>
      <c r="H32" s="21">
        <f t="shared" si="3"/>
        <v>566</v>
      </c>
      <c r="I32" s="21">
        <f t="shared" si="3"/>
        <v>566</v>
      </c>
      <c r="J32" s="21">
        <f t="shared" si="3"/>
        <v>461</v>
      </c>
      <c r="K32" s="21">
        <f t="shared" si="3"/>
        <v>461</v>
      </c>
      <c r="L32" s="21">
        <f t="shared" si="3"/>
        <v>481</v>
      </c>
      <c r="M32" s="21">
        <f>SUM(M34:M41)</f>
        <v>481</v>
      </c>
      <c r="N32" s="183">
        <f t="shared" ref="N32:U32" si="4">SUM(N34:N41)</f>
        <v>0</v>
      </c>
      <c r="O32" s="21">
        <f t="shared" si="4"/>
        <v>0</v>
      </c>
      <c r="P32" s="21">
        <f t="shared" si="4"/>
        <v>0</v>
      </c>
      <c r="Q32" s="21">
        <f t="shared" si="4"/>
        <v>0</v>
      </c>
      <c r="R32" s="21">
        <f t="shared" si="4"/>
        <v>0</v>
      </c>
      <c r="S32" s="21">
        <f>SUM(S34:S41)</f>
        <v>0</v>
      </c>
      <c r="T32" s="21">
        <f>SUM(T34:T41)</f>
        <v>0</v>
      </c>
      <c r="U32" s="21">
        <f t="shared" si="4"/>
        <v>0</v>
      </c>
    </row>
    <row r="33" spans="1:21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21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>
        <f>SUM(N34:T34)</f>
        <v>0</v>
      </c>
    </row>
    <row r="35" spans="1:21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>
        <f t="shared" ref="U35:U41" si="5">SUM(N35:T35)</f>
        <v>0</v>
      </c>
    </row>
    <row r="36" spans="1:21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>
        <f t="shared" si="5"/>
        <v>0</v>
      </c>
    </row>
    <row r="37" spans="1:21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>
        <f t="shared" si="5"/>
        <v>0</v>
      </c>
    </row>
    <row r="38" spans="1:21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>
        <f t="shared" si="5"/>
        <v>0</v>
      </c>
    </row>
    <row r="39" spans="1:21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>
        <f t="shared" si="5"/>
        <v>0</v>
      </c>
    </row>
    <row r="40" spans="1:21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>
        <f t="shared" si="5"/>
        <v>0</v>
      </c>
    </row>
    <row r="41" spans="1:21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>
        <f t="shared" si="5"/>
        <v>0</v>
      </c>
    </row>
    <row r="42" spans="1:21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21" ht="15.75" thickBot="1" x14ac:dyDescent="0.3">
      <c r="A43" s="18" t="s">
        <v>60</v>
      </c>
      <c r="B43" s="19"/>
      <c r="C43" s="66"/>
      <c r="D43" s="64"/>
      <c r="E43" s="21">
        <f t="shared" ref="E43:L43" si="6">SUM(E45:E67)</f>
        <v>121922.489</v>
      </c>
      <c r="F43" s="21">
        <f t="shared" si="6"/>
        <v>14548</v>
      </c>
      <c r="G43" s="21">
        <f t="shared" si="6"/>
        <v>10447</v>
      </c>
      <c r="H43" s="21">
        <f t="shared" si="6"/>
        <v>9722</v>
      </c>
      <c r="I43" s="21">
        <f t="shared" si="6"/>
        <v>8915</v>
      </c>
      <c r="J43" s="21">
        <f t="shared" si="6"/>
        <v>8878</v>
      </c>
      <c r="K43" s="21">
        <f t="shared" si="6"/>
        <v>5378</v>
      </c>
      <c r="L43" s="21">
        <f t="shared" si="6"/>
        <v>7611</v>
      </c>
      <c r="M43" s="21">
        <f>SUM(M45:M67)</f>
        <v>7611</v>
      </c>
      <c r="N43" s="183">
        <f t="shared" ref="N43:U43" si="7">SUM(N45:N67)</f>
        <v>11</v>
      </c>
      <c r="O43" s="21">
        <f t="shared" si="7"/>
        <v>179</v>
      </c>
      <c r="P43" s="21">
        <f t="shared" si="7"/>
        <v>487</v>
      </c>
      <c r="Q43" s="21">
        <f t="shared" si="7"/>
        <v>0</v>
      </c>
      <c r="R43" s="21">
        <f t="shared" si="7"/>
        <v>39</v>
      </c>
      <c r="S43" s="21">
        <f>SUM(S45:S67)</f>
        <v>99</v>
      </c>
      <c r="T43" s="21">
        <f>SUM(T45:T67)</f>
        <v>26</v>
      </c>
      <c r="U43" s="21">
        <f t="shared" si="7"/>
        <v>841</v>
      </c>
    </row>
    <row r="44" spans="1:21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</row>
    <row r="45" spans="1:21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>
        <f>SUM(N45:T45)</f>
        <v>0</v>
      </c>
    </row>
    <row r="46" spans="1:21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f t="shared" ref="U46:U67" si="8">SUM(N46:T46)</f>
        <v>102</v>
      </c>
    </row>
    <row r="47" spans="1:21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>
        <f t="shared" si="8"/>
        <v>0</v>
      </c>
    </row>
    <row r="48" spans="1:21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>
        <f t="shared" si="8"/>
        <v>0</v>
      </c>
    </row>
    <row r="49" spans="1:21" x14ac:dyDescent="0.25">
      <c r="A49" s="25" t="s">
        <v>65</v>
      </c>
      <c r="B49" s="27" t="s">
        <v>66</v>
      </c>
      <c r="C49" s="27" t="s">
        <v>4</v>
      </c>
      <c r="D49" s="27" t="s">
        <v>27</v>
      </c>
      <c r="E49" s="28">
        <v>17322</v>
      </c>
      <c r="F49" s="34">
        <v>0</v>
      </c>
      <c r="G49" s="30">
        <v>0</v>
      </c>
      <c r="H49" s="39">
        <v>173</v>
      </c>
      <c r="I49" s="39">
        <v>173</v>
      </c>
      <c r="J49" s="39">
        <v>878</v>
      </c>
      <c r="K49" s="40">
        <v>378</v>
      </c>
      <c r="L49" s="41">
        <v>400</v>
      </c>
      <c r="M49" s="41">
        <v>400</v>
      </c>
      <c r="N49" s="184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>
        <f t="shared" si="8"/>
        <v>0</v>
      </c>
    </row>
    <row r="50" spans="1:21" x14ac:dyDescent="0.25">
      <c r="A50" s="25" t="s">
        <v>65</v>
      </c>
      <c r="B50" s="27" t="s">
        <v>66</v>
      </c>
      <c r="C50" s="27" t="s">
        <v>63</v>
      </c>
      <c r="D50" s="27" t="s">
        <v>27</v>
      </c>
      <c r="E50" s="28">
        <v>3389</v>
      </c>
      <c r="F50" s="34"/>
      <c r="G50" s="30"/>
      <c r="H50" s="39"/>
      <c r="I50" s="39"/>
      <c r="J50" s="39"/>
      <c r="K50" s="40"/>
      <c r="L50" s="41">
        <v>500</v>
      </c>
      <c r="M50" s="41">
        <v>500</v>
      </c>
      <c r="N50" s="184">
        <v>0</v>
      </c>
      <c r="O50" s="41">
        <v>0</v>
      </c>
      <c r="P50" s="41">
        <v>0</v>
      </c>
      <c r="Q50" s="41">
        <v>0</v>
      </c>
      <c r="R50" s="41">
        <v>0</v>
      </c>
      <c r="S50" s="41"/>
      <c r="T50" s="41"/>
      <c r="U50" s="41">
        <f t="shared" si="8"/>
        <v>0</v>
      </c>
    </row>
    <row r="51" spans="1:21" x14ac:dyDescent="0.25">
      <c r="A51" s="25" t="s">
        <v>67</v>
      </c>
      <c r="B51" s="27" t="s">
        <v>66</v>
      </c>
      <c r="C51" s="27" t="s">
        <v>4</v>
      </c>
      <c r="D51" s="27" t="s">
        <v>27</v>
      </c>
      <c r="E51" s="28">
        <v>5845</v>
      </c>
      <c r="F51" s="34">
        <v>0</v>
      </c>
      <c r="G51" s="30">
        <v>96</v>
      </c>
      <c r="H51" s="39">
        <v>0</v>
      </c>
      <c r="I51" s="39">
        <v>63</v>
      </c>
      <c r="J51" s="39">
        <v>0</v>
      </c>
      <c r="K51" s="40">
        <v>0</v>
      </c>
      <c r="L51" s="41">
        <v>0</v>
      </c>
      <c r="M51" s="195">
        <v>0</v>
      </c>
      <c r="N51" s="184">
        <v>0</v>
      </c>
      <c r="O51" s="41">
        <v>0</v>
      </c>
      <c r="P51" s="41">
        <v>0</v>
      </c>
      <c r="Q51" s="41">
        <v>0</v>
      </c>
      <c r="R51" s="41"/>
      <c r="S51" s="41"/>
      <c r="T51" s="41"/>
      <c r="U51" s="41">
        <f t="shared" si="8"/>
        <v>0</v>
      </c>
    </row>
    <row r="52" spans="1:21" x14ac:dyDescent="0.25">
      <c r="A52" s="25" t="s">
        <v>68</v>
      </c>
      <c r="B52" s="27" t="s">
        <v>66</v>
      </c>
      <c r="C52" s="27" t="s">
        <v>4</v>
      </c>
      <c r="D52" s="27" t="s">
        <v>27</v>
      </c>
      <c r="E52" s="28">
        <v>11690</v>
      </c>
      <c r="F52" s="34">
        <v>3500</v>
      </c>
      <c r="G52" s="30">
        <v>2500</v>
      </c>
      <c r="H52" s="39">
        <v>1500</v>
      </c>
      <c r="I52" s="39">
        <v>1000</v>
      </c>
      <c r="J52" s="39">
        <v>1000</v>
      </c>
      <c r="K52" s="40">
        <v>500</v>
      </c>
      <c r="L52" s="41">
        <v>600</v>
      </c>
      <c r="M52" s="41">
        <v>600</v>
      </c>
      <c r="N52" s="184">
        <v>1</v>
      </c>
      <c r="O52" s="41">
        <v>78</v>
      </c>
      <c r="P52" s="41">
        <v>474</v>
      </c>
      <c r="Q52" s="41">
        <v>0</v>
      </c>
      <c r="R52" s="41">
        <v>22</v>
      </c>
      <c r="S52" s="41"/>
      <c r="T52" s="41">
        <v>15</v>
      </c>
      <c r="U52" s="41">
        <f t="shared" si="8"/>
        <v>590</v>
      </c>
    </row>
    <row r="53" spans="1:21" x14ac:dyDescent="0.25">
      <c r="A53" s="25" t="s">
        <v>69</v>
      </c>
      <c r="B53" s="27" t="s">
        <v>66</v>
      </c>
      <c r="C53" s="27" t="s">
        <v>70</v>
      </c>
      <c r="D53" s="27" t="s">
        <v>27</v>
      </c>
      <c r="E53" s="28">
        <v>7570</v>
      </c>
      <c r="F53" s="34">
        <v>3000</v>
      </c>
      <c r="G53" s="30">
        <v>0</v>
      </c>
      <c r="H53" s="39">
        <v>889</v>
      </c>
      <c r="I53" s="39">
        <v>889</v>
      </c>
      <c r="J53" s="39">
        <v>0</v>
      </c>
      <c r="K53" s="40">
        <v>0</v>
      </c>
      <c r="L53" s="41">
        <v>1618</v>
      </c>
      <c r="M53" s="41">
        <v>1618</v>
      </c>
      <c r="N53" s="184">
        <v>0</v>
      </c>
      <c r="O53" s="41">
        <v>0</v>
      </c>
      <c r="P53" s="41">
        <v>0</v>
      </c>
      <c r="Q53" s="41">
        <v>0</v>
      </c>
      <c r="R53" s="41">
        <v>0</v>
      </c>
      <c r="S53" s="41"/>
      <c r="T53" s="41"/>
      <c r="U53" s="41">
        <f t="shared" si="8"/>
        <v>0</v>
      </c>
    </row>
    <row r="54" spans="1:21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41">
        <f t="shared" si="8"/>
        <v>0</v>
      </c>
    </row>
    <row r="55" spans="1:21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41">
        <f t="shared" si="8"/>
        <v>0</v>
      </c>
    </row>
    <row r="56" spans="1:21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41">
        <f t="shared" si="8"/>
        <v>0</v>
      </c>
    </row>
    <row r="57" spans="1:21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41">
        <f t="shared" si="8"/>
        <v>0</v>
      </c>
    </row>
    <row r="58" spans="1:21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41">
        <f t="shared" si="8"/>
        <v>0</v>
      </c>
    </row>
    <row r="59" spans="1:21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>
        <f t="shared" si="8"/>
        <v>0</v>
      </c>
    </row>
    <row r="60" spans="1:21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>
        <f t="shared" si="8"/>
        <v>0</v>
      </c>
    </row>
    <row r="61" spans="1:21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>
        <f t="shared" si="8"/>
        <v>0</v>
      </c>
    </row>
    <row r="62" spans="1:21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>
        <f t="shared" si="8"/>
        <v>8</v>
      </c>
    </row>
    <row r="63" spans="1:21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>
        <f t="shared" si="8"/>
        <v>5</v>
      </c>
    </row>
    <row r="64" spans="1:21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>
        <f t="shared" si="8"/>
        <v>28</v>
      </c>
    </row>
    <row r="65" spans="1:749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41">
        <f t="shared" si="8"/>
        <v>108</v>
      </c>
    </row>
    <row r="66" spans="1:749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>
        <f t="shared" si="8"/>
        <v>0</v>
      </c>
    </row>
    <row r="67" spans="1:749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>
        <f t="shared" si="8"/>
        <v>0</v>
      </c>
    </row>
    <row r="68" spans="1:749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49" ht="15" customHeight="1" thickBot="1" x14ac:dyDescent="0.3">
      <c r="A69" s="78" t="s">
        <v>86</v>
      </c>
      <c r="B69" s="79"/>
      <c r="C69" s="20"/>
      <c r="D69" s="19"/>
      <c r="E69" s="21">
        <f t="shared" ref="E69:L69" si="9">SUM(E71:E91)</f>
        <v>272976.37343000004</v>
      </c>
      <c r="F69" s="21">
        <f t="shared" si="9"/>
        <v>26697.138607500001</v>
      </c>
      <c r="G69" s="21">
        <f t="shared" si="9"/>
        <v>38816</v>
      </c>
      <c r="H69" s="21">
        <f t="shared" si="9"/>
        <v>11404</v>
      </c>
      <c r="I69" s="21">
        <f t="shared" si="9"/>
        <v>12919</v>
      </c>
      <c r="J69" s="21">
        <f t="shared" si="9"/>
        <v>10811</v>
      </c>
      <c r="K69" s="21">
        <f t="shared" si="9"/>
        <v>9811</v>
      </c>
      <c r="L69" s="21">
        <f t="shared" si="9"/>
        <v>6169</v>
      </c>
      <c r="M69" s="21">
        <f>SUM(M71:M91)</f>
        <v>6247</v>
      </c>
      <c r="N69" s="183">
        <f t="shared" ref="N69:U69" si="10">SUM(N71:N91)</f>
        <v>336</v>
      </c>
      <c r="O69" s="21">
        <f t="shared" si="10"/>
        <v>358</v>
      </c>
      <c r="P69" s="21">
        <f t="shared" si="10"/>
        <v>0</v>
      </c>
      <c r="Q69" s="21">
        <f t="shared" si="10"/>
        <v>419</v>
      </c>
      <c r="R69" s="21">
        <f t="shared" si="10"/>
        <v>604</v>
      </c>
      <c r="S69" s="21">
        <f>SUM(S71:S91)</f>
        <v>9</v>
      </c>
      <c r="T69" s="21">
        <f>SUM(T71:T91)</f>
        <v>282</v>
      </c>
      <c r="U69" s="21">
        <f t="shared" si="10"/>
        <v>2008</v>
      </c>
    </row>
    <row r="70" spans="1:749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49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>
        <f>SUM(N71:T71)</f>
        <v>0</v>
      </c>
    </row>
    <row r="72" spans="1:749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>
        <f t="shared" ref="U72:U91" si="11">SUM(N72:T72)</f>
        <v>0</v>
      </c>
    </row>
    <row r="73" spans="1:749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>
        <f t="shared" si="11"/>
        <v>0</v>
      </c>
    </row>
    <row r="74" spans="1:749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>
        <f t="shared" si="11"/>
        <v>0</v>
      </c>
    </row>
    <row r="75" spans="1:749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>
        <f t="shared" si="11"/>
        <v>0</v>
      </c>
    </row>
    <row r="76" spans="1:749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</row>
    <row r="77" spans="1:749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>
        <f t="shared" si="11"/>
        <v>0</v>
      </c>
    </row>
    <row r="78" spans="1:749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41">
        <f t="shared" si="11"/>
        <v>96</v>
      </c>
    </row>
    <row r="79" spans="1:749" ht="14.45" customHeight="1" x14ac:dyDescent="0.25">
      <c r="A79" s="25" t="s">
        <v>94</v>
      </c>
      <c r="B79" s="26"/>
      <c r="C79" s="27" t="s">
        <v>0</v>
      </c>
      <c r="D79" s="27" t="s">
        <v>27</v>
      </c>
      <c r="E79" s="27">
        <v>7997</v>
      </c>
      <c r="F79" s="29"/>
      <c r="G79" s="29"/>
      <c r="H79" s="29">
        <v>0</v>
      </c>
      <c r="I79" s="29">
        <v>0</v>
      </c>
      <c r="J79" s="29">
        <v>400</v>
      </c>
      <c r="K79" s="40">
        <v>400</v>
      </c>
      <c r="L79" s="26">
        <v>450</v>
      </c>
      <c r="M79" s="198">
        <v>450</v>
      </c>
      <c r="N79" s="186">
        <v>0</v>
      </c>
      <c r="O79" s="26">
        <v>0</v>
      </c>
      <c r="P79" s="26">
        <v>0</v>
      </c>
      <c r="Q79" s="26">
        <v>0</v>
      </c>
      <c r="R79" s="26">
        <v>0</v>
      </c>
      <c r="S79" s="26"/>
      <c r="T79" s="26"/>
      <c r="U79" s="41">
        <f t="shared" si="11"/>
        <v>0</v>
      </c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</row>
    <row r="80" spans="1:749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41">
        <f t="shared" si="11"/>
        <v>1905</v>
      </c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</row>
    <row r="81" spans="1:749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41">
        <f t="shared" si="11"/>
        <v>7</v>
      </c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</row>
    <row r="82" spans="1:749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41">
        <f t="shared" si="11"/>
        <v>0</v>
      </c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</row>
    <row r="83" spans="1:749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41">
        <f t="shared" si="11"/>
        <v>0</v>
      </c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</row>
    <row r="84" spans="1:749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41">
        <f t="shared" si="11"/>
        <v>0</v>
      </c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</row>
    <row r="85" spans="1:749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41">
        <f t="shared" si="11"/>
        <v>0</v>
      </c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</row>
    <row r="86" spans="1:749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41">
        <f t="shared" si="11"/>
        <v>0</v>
      </c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</row>
    <row r="87" spans="1:749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41">
        <f t="shared" si="11"/>
        <v>0</v>
      </c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</row>
    <row r="88" spans="1:749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41">
        <f t="shared" si="11"/>
        <v>0</v>
      </c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</row>
    <row r="89" spans="1:749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41">
        <f t="shared" si="11"/>
        <v>0</v>
      </c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</row>
    <row r="90" spans="1:749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41">
        <f t="shared" si="11"/>
        <v>0</v>
      </c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</row>
    <row r="91" spans="1:749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41">
        <f t="shared" si="11"/>
        <v>0</v>
      </c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</row>
    <row r="92" spans="1:749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</row>
    <row r="93" spans="1:749" ht="15" customHeight="1" thickBot="1" x14ac:dyDescent="0.3">
      <c r="A93" s="18" t="s">
        <v>107</v>
      </c>
      <c r="B93" s="79"/>
      <c r="C93" s="19"/>
      <c r="D93" s="20"/>
      <c r="E93" s="21">
        <f t="shared" ref="E93:K93" si="12">SUM(E97:E102)</f>
        <v>17723</v>
      </c>
      <c r="F93" s="21">
        <f t="shared" si="12"/>
        <v>3367</v>
      </c>
      <c r="G93" s="21">
        <f t="shared" si="12"/>
        <v>2519</v>
      </c>
      <c r="H93" s="21">
        <f t="shared" si="12"/>
        <v>1800</v>
      </c>
      <c r="I93" s="21">
        <f t="shared" si="12"/>
        <v>2300</v>
      </c>
      <c r="J93" s="21">
        <f t="shared" si="12"/>
        <v>3328</v>
      </c>
      <c r="K93" s="21">
        <f t="shared" si="12"/>
        <v>3796</v>
      </c>
      <c r="L93" s="21">
        <f t="shared" ref="L93:U93" si="13">SUM(L95:L102)</f>
        <v>2368</v>
      </c>
      <c r="M93" s="21">
        <f>SUM(M95:M102)</f>
        <v>2756</v>
      </c>
      <c r="N93" s="183">
        <f t="shared" si="13"/>
        <v>124</v>
      </c>
      <c r="O93" s="21">
        <f t="shared" si="13"/>
        <v>148</v>
      </c>
      <c r="P93" s="21">
        <f t="shared" si="13"/>
        <v>57</v>
      </c>
      <c r="Q93" s="21">
        <f t="shared" si="13"/>
        <v>0</v>
      </c>
      <c r="R93" s="21">
        <f>SUM(R95:R102)</f>
        <v>0</v>
      </c>
      <c r="S93" s="21">
        <f>SUM(S95:S102)</f>
        <v>0</v>
      </c>
      <c r="T93" s="21">
        <f>SUM(T95:T102)</f>
        <v>1368</v>
      </c>
      <c r="U93" s="21">
        <f t="shared" si="13"/>
        <v>1697</v>
      </c>
      <c r="V93" s="92"/>
      <c r="W93" s="216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</row>
    <row r="94" spans="1:749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</row>
    <row r="95" spans="1:749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>
        <f t="shared" ref="U95:U102" si="14">SUM(N95:T95)</f>
        <v>0</v>
      </c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</row>
    <row r="96" spans="1:749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>
        <f t="shared" si="14"/>
        <v>1368</v>
      </c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</row>
    <row r="97" spans="1:749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43">
        <f t="shared" si="14"/>
        <v>0</v>
      </c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</row>
    <row r="98" spans="1:749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43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</row>
    <row r="99" spans="1:749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43">
        <f t="shared" si="14"/>
        <v>0</v>
      </c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</row>
    <row r="100" spans="1:749" ht="14.45" customHeight="1" x14ac:dyDescent="0.25">
      <c r="A100" s="26" t="s">
        <v>111</v>
      </c>
      <c r="B100" s="27"/>
      <c r="C100" s="27" t="s">
        <v>0</v>
      </c>
      <c r="D100" s="27" t="s">
        <v>27</v>
      </c>
      <c r="E100" s="28">
        <v>2617</v>
      </c>
      <c r="F100" s="34">
        <v>700</v>
      </c>
      <c r="G100" s="30">
        <f>100+300</f>
        <v>400</v>
      </c>
      <c r="H100" s="27">
        <v>300</v>
      </c>
      <c r="I100" s="27">
        <v>300</v>
      </c>
      <c r="J100" s="27">
        <v>800</v>
      </c>
      <c r="K100" s="40">
        <v>800</v>
      </c>
      <c r="L100" s="49">
        <v>184</v>
      </c>
      <c r="M100" s="206">
        <v>184</v>
      </c>
      <c r="N100" s="188">
        <v>0</v>
      </c>
      <c r="O100" s="49">
        <v>148</v>
      </c>
      <c r="P100" s="49">
        <v>0</v>
      </c>
      <c r="Q100" s="49">
        <v>0</v>
      </c>
      <c r="R100" s="49">
        <v>0</v>
      </c>
      <c r="S100" s="49"/>
      <c r="T100" s="49"/>
      <c r="U100" s="43">
        <f t="shared" si="14"/>
        <v>148</v>
      </c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</row>
    <row r="101" spans="1:749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43">
        <f t="shared" si="14"/>
        <v>0</v>
      </c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</row>
    <row r="102" spans="1:749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43">
        <f t="shared" si="14"/>
        <v>181</v>
      </c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</row>
    <row r="103" spans="1:749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</row>
    <row r="104" spans="1:749" ht="15" customHeight="1" thickBot="1" x14ac:dyDescent="0.3">
      <c r="A104" s="62" t="s">
        <v>113</v>
      </c>
      <c r="B104" s="63"/>
      <c r="C104" s="63"/>
      <c r="D104" s="64"/>
      <c r="E104" s="21">
        <f t="shared" ref="E104:L104" si="15">SUM(E106:E128)</f>
        <v>25042.21</v>
      </c>
      <c r="F104" s="21">
        <f t="shared" si="15"/>
        <v>1972</v>
      </c>
      <c r="G104" s="21">
        <f t="shared" si="15"/>
        <v>2696</v>
      </c>
      <c r="H104" s="21">
        <f t="shared" si="15"/>
        <v>2190</v>
      </c>
      <c r="I104" s="21">
        <f t="shared" si="15"/>
        <v>3460</v>
      </c>
      <c r="J104" s="21">
        <f t="shared" si="15"/>
        <v>2725</v>
      </c>
      <c r="K104" s="21">
        <f t="shared" si="15"/>
        <v>3385</v>
      </c>
      <c r="L104" s="21">
        <f t="shared" si="15"/>
        <v>2973</v>
      </c>
      <c r="M104" s="21">
        <f>SUM(M106:M128)</f>
        <v>3273</v>
      </c>
      <c r="N104" s="183">
        <f t="shared" ref="N104:U104" si="16">SUM(N106:N128)</f>
        <v>0</v>
      </c>
      <c r="O104" s="21">
        <f t="shared" si="16"/>
        <v>84</v>
      </c>
      <c r="P104" s="21">
        <f t="shared" si="16"/>
        <v>380</v>
      </c>
      <c r="Q104" s="21">
        <f t="shared" si="16"/>
        <v>362</v>
      </c>
      <c r="R104" s="21">
        <f t="shared" si="16"/>
        <v>105</v>
      </c>
      <c r="S104" s="21">
        <f>SUM(S106:S128)</f>
        <v>565</v>
      </c>
      <c r="T104" s="21">
        <f>SUM(T106:T128)</f>
        <v>200</v>
      </c>
      <c r="U104" s="21">
        <f t="shared" si="16"/>
        <v>1696</v>
      </c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</row>
    <row r="105" spans="1:749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49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>
        <f>SUM(N106:T106)</f>
        <v>0</v>
      </c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</row>
    <row r="107" spans="1:749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>
        <f t="shared" ref="U107:U128" si="17">SUM(N107:T107)</f>
        <v>0</v>
      </c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</row>
    <row r="108" spans="1:749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>
        <f t="shared" si="17"/>
        <v>0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</row>
    <row r="109" spans="1:749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>
        <f t="shared" si="17"/>
        <v>0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</row>
    <row r="110" spans="1:749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</row>
    <row r="111" spans="1:749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f t="shared" si="17"/>
        <v>265</v>
      </c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</row>
    <row r="112" spans="1:749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>
        <f t="shared" si="17"/>
        <v>0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</row>
    <row r="113" spans="1:749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f t="shared" si="17"/>
        <v>588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</row>
    <row r="114" spans="1:749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33">
        <f t="shared" si="17"/>
        <v>0</v>
      </c>
    </row>
    <row r="115" spans="1:749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33">
        <f t="shared" si="17"/>
        <v>0</v>
      </c>
    </row>
    <row r="116" spans="1:749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33">
        <f t="shared" si="17"/>
        <v>0</v>
      </c>
    </row>
    <row r="117" spans="1:749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33">
        <f t="shared" si="17"/>
        <v>0</v>
      </c>
    </row>
    <row r="118" spans="1:749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33">
        <f t="shared" si="17"/>
        <v>0</v>
      </c>
    </row>
    <row r="119" spans="1:749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33">
        <f t="shared" si="17"/>
        <v>452</v>
      </c>
    </row>
    <row r="120" spans="1:749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33">
        <f t="shared" si="17"/>
        <v>38</v>
      </c>
    </row>
    <row r="121" spans="1:749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33">
        <f t="shared" si="17"/>
        <v>353</v>
      </c>
    </row>
    <row r="122" spans="1:749" x14ac:dyDescent="0.25">
      <c r="A122" s="65" t="s">
        <v>129</v>
      </c>
      <c r="B122" s="44"/>
      <c r="C122" s="44" t="s">
        <v>54</v>
      </c>
      <c r="D122" s="44" t="s">
        <v>21</v>
      </c>
      <c r="E122" s="45">
        <v>216</v>
      </c>
      <c r="F122" s="46">
        <v>0</v>
      </c>
      <c r="G122" s="47">
        <v>0</v>
      </c>
      <c r="H122" s="90">
        <v>216</v>
      </c>
      <c r="I122" s="90">
        <v>216</v>
      </c>
      <c r="J122" s="90"/>
      <c r="K122" s="32"/>
      <c r="L122" s="41"/>
      <c r="M122" s="193">
        <v>50</v>
      </c>
      <c r="N122" s="184">
        <v>0</v>
      </c>
      <c r="O122" s="41">
        <v>0</v>
      </c>
      <c r="P122" s="41">
        <v>0</v>
      </c>
      <c r="Q122" s="41">
        <v>0</v>
      </c>
      <c r="R122" s="41">
        <v>0</v>
      </c>
      <c r="S122" s="41"/>
      <c r="T122" s="41"/>
      <c r="U122" s="33">
        <f t="shared" si="17"/>
        <v>0</v>
      </c>
    </row>
    <row r="123" spans="1:749" x14ac:dyDescent="0.25">
      <c r="A123" s="65" t="s">
        <v>130</v>
      </c>
      <c r="B123" s="44"/>
      <c r="C123" s="44" t="s">
        <v>54</v>
      </c>
      <c r="D123" s="44" t="s">
        <v>21</v>
      </c>
      <c r="E123" s="45">
        <v>15</v>
      </c>
      <c r="F123" s="46">
        <v>0</v>
      </c>
      <c r="G123" s="47">
        <v>0</v>
      </c>
      <c r="H123" s="90">
        <v>15</v>
      </c>
      <c r="I123" s="90">
        <v>15</v>
      </c>
      <c r="J123" s="90"/>
      <c r="K123" s="32"/>
      <c r="L123" s="41"/>
      <c r="M123" s="192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33">
        <f t="shared" si="17"/>
        <v>0</v>
      </c>
    </row>
    <row r="124" spans="1:749" x14ac:dyDescent="0.25">
      <c r="A124" s="65" t="s">
        <v>131</v>
      </c>
      <c r="B124" s="44"/>
      <c r="C124" s="44" t="s">
        <v>54</v>
      </c>
      <c r="D124" s="44" t="s">
        <v>21</v>
      </c>
      <c r="E124" s="45">
        <v>69</v>
      </c>
      <c r="F124" s="46"/>
      <c r="G124" s="47"/>
      <c r="H124" s="90">
        <v>69</v>
      </c>
      <c r="I124" s="90">
        <v>69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33">
        <f t="shared" si="17"/>
        <v>0</v>
      </c>
    </row>
    <row r="125" spans="1:749" s="4" customFormat="1" x14ac:dyDescent="0.25">
      <c r="A125" s="49" t="s">
        <v>132</v>
      </c>
      <c r="B125" s="27"/>
      <c r="C125" s="27" t="s">
        <v>24</v>
      </c>
      <c r="D125" s="27" t="s">
        <v>21</v>
      </c>
      <c r="E125" s="28">
        <v>280</v>
      </c>
      <c r="F125" s="34">
        <v>0</v>
      </c>
      <c r="G125" s="30">
        <v>0</v>
      </c>
      <c r="H125" s="114">
        <v>0</v>
      </c>
      <c r="I125" s="114">
        <v>280</v>
      </c>
      <c r="J125" s="114"/>
      <c r="K125" s="32"/>
      <c r="L125" s="33"/>
      <c r="M125" s="192"/>
      <c r="N125" s="184">
        <v>0</v>
      </c>
      <c r="O125" s="33">
        <v>0</v>
      </c>
      <c r="P125" s="33">
        <v>0</v>
      </c>
      <c r="Q125" s="33">
        <v>0</v>
      </c>
      <c r="R125" s="33">
        <v>0</v>
      </c>
      <c r="S125" s="33"/>
      <c r="T125" s="33"/>
      <c r="U125" s="33">
        <f t="shared" si="17"/>
        <v>0</v>
      </c>
    </row>
    <row r="126" spans="1:749" s="4" customFormat="1" x14ac:dyDescent="0.25">
      <c r="A126" s="49" t="s">
        <v>133</v>
      </c>
      <c r="B126" s="27"/>
      <c r="C126" s="27" t="s">
        <v>24</v>
      </c>
      <c r="D126" s="27" t="s">
        <v>21</v>
      </c>
      <c r="E126" s="28">
        <v>123</v>
      </c>
      <c r="F126" s="34">
        <v>0</v>
      </c>
      <c r="G126" s="30">
        <v>0</v>
      </c>
      <c r="H126" s="114">
        <v>0</v>
      </c>
      <c r="I126" s="114">
        <v>123</v>
      </c>
      <c r="J126" s="114"/>
      <c r="K126" s="32"/>
      <c r="L126" s="33"/>
      <c r="M126" s="191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>
        <f t="shared" si="17"/>
        <v>0</v>
      </c>
    </row>
    <row r="127" spans="1:749" s="4" customFormat="1" x14ac:dyDescent="0.25">
      <c r="A127" s="49" t="s">
        <v>134</v>
      </c>
      <c r="B127" s="27"/>
      <c r="C127" s="27" t="s">
        <v>24</v>
      </c>
      <c r="D127" s="27" t="s">
        <v>21</v>
      </c>
      <c r="E127" s="28">
        <v>121</v>
      </c>
      <c r="F127" s="34">
        <v>0</v>
      </c>
      <c r="G127" s="30">
        <v>0</v>
      </c>
      <c r="H127" s="114">
        <v>0</v>
      </c>
      <c r="I127" s="114">
        <v>121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>
        <f t="shared" si="17"/>
        <v>0</v>
      </c>
    </row>
    <row r="128" spans="1:749" s="4" customFormat="1" x14ac:dyDescent="0.25">
      <c r="A128" s="49" t="s">
        <v>135</v>
      </c>
      <c r="B128" s="27"/>
      <c r="C128" s="27" t="s">
        <v>24</v>
      </c>
      <c r="D128" s="27" t="s">
        <v>21</v>
      </c>
      <c r="E128" s="28">
        <v>77</v>
      </c>
      <c r="F128" s="34">
        <v>0</v>
      </c>
      <c r="G128" s="30">
        <v>0</v>
      </c>
      <c r="H128" s="114">
        <v>0</v>
      </c>
      <c r="I128" s="114">
        <v>77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>
        <f t="shared" si="17"/>
        <v>0</v>
      </c>
    </row>
    <row r="129" spans="1:21" ht="15.75" thickBot="1" x14ac:dyDescent="0.3">
      <c r="A129" s="59" t="s">
        <v>17</v>
      </c>
      <c r="B129" s="59" t="s">
        <v>17</v>
      </c>
      <c r="C129" s="60" t="s">
        <v>17</v>
      </c>
      <c r="D129" s="60" t="s">
        <v>17</v>
      </c>
      <c r="E129" s="60" t="s">
        <v>17</v>
      </c>
      <c r="F129" s="29" t="s">
        <v>17</v>
      </c>
      <c r="K129" s="24"/>
      <c r="M129" s="191"/>
    </row>
    <row r="130" spans="1:21" ht="15.75" thickBot="1" x14ac:dyDescent="0.3">
      <c r="A130" s="18" t="s">
        <v>136</v>
      </c>
      <c r="B130" s="19"/>
      <c r="C130" s="19"/>
      <c r="D130" s="19"/>
      <c r="E130" s="21">
        <f t="shared" ref="E130:L130" si="18">SUM(E132:E143)</f>
        <v>17916.504208385999</v>
      </c>
      <c r="F130" s="21">
        <f t="shared" si="18"/>
        <v>1062</v>
      </c>
      <c r="G130" s="21">
        <f t="shared" si="18"/>
        <v>1030</v>
      </c>
      <c r="H130" s="21">
        <f t="shared" si="18"/>
        <v>1600</v>
      </c>
      <c r="I130" s="21">
        <f t="shared" si="18"/>
        <v>2733</v>
      </c>
      <c r="J130" s="21">
        <f t="shared" si="18"/>
        <v>2750</v>
      </c>
      <c r="K130" s="21">
        <f t="shared" si="18"/>
        <v>1846</v>
      </c>
      <c r="L130" s="21">
        <f t="shared" si="18"/>
        <v>1597</v>
      </c>
      <c r="M130" s="21">
        <f>SUM(M132:M143)</f>
        <v>1947</v>
      </c>
      <c r="N130" s="183">
        <f>SUM(N132:N143)</f>
        <v>41</v>
      </c>
      <c r="O130" s="21">
        <f>SUM(O132:O143)</f>
        <v>53</v>
      </c>
      <c r="P130" s="21">
        <f>SUM(P132:P142)</f>
        <v>62</v>
      </c>
      <c r="Q130" s="21">
        <f>SUM(Q132:Q143)</f>
        <v>0</v>
      </c>
      <c r="R130" s="21">
        <f>SUM(R132:R143)</f>
        <v>157</v>
      </c>
      <c r="S130" s="21">
        <f>SUM(S132:S143)</f>
        <v>202</v>
      </c>
      <c r="T130" s="21">
        <f>SUM(T132:T143)</f>
        <v>78</v>
      </c>
      <c r="U130" s="21">
        <f>SUM(U132:U142)</f>
        <v>593</v>
      </c>
    </row>
    <row r="131" spans="1:21" x14ac:dyDescent="0.25">
      <c r="A131" s="59" t="s">
        <v>17</v>
      </c>
      <c r="B131" s="59" t="s">
        <v>17</v>
      </c>
      <c r="C131" s="60" t="s">
        <v>17</v>
      </c>
      <c r="D131" s="60" t="s">
        <v>17</v>
      </c>
      <c r="E131" s="60" t="s">
        <v>17</v>
      </c>
      <c r="F131" s="61" t="s">
        <v>17</v>
      </c>
      <c r="G131" s="77" t="s">
        <v>17</v>
      </c>
      <c r="K131" s="24"/>
    </row>
    <row r="132" spans="1:21" s="4" customFormat="1" x14ac:dyDescent="0.25">
      <c r="A132" s="26" t="s">
        <v>137</v>
      </c>
      <c r="B132" s="26"/>
      <c r="C132" s="27" t="s">
        <v>0</v>
      </c>
      <c r="D132" s="27" t="s">
        <v>21</v>
      </c>
      <c r="E132" s="28">
        <v>597</v>
      </c>
      <c r="F132" s="29">
        <v>0</v>
      </c>
      <c r="G132" s="31">
        <v>0</v>
      </c>
      <c r="H132" s="114">
        <v>0</v>
      </c>
      <c r="I132" s="114">
        <v>500</v>
      </c>
      <c r="J132" s="114"/>
      <c r="K132" s="32"/>
      <c r="L132" s="33">
        <v>0</v>
      </c>
      <c r="M132" s="191">
        <v>0</v>
      </c>
      <c r="N132" s="184">
        <v>0</v>
      </c>
      <c r="O132" s="33">
        <v>0</v>
      </c>
      <c r="P132" s="33"/>
      <c r="Q132" s="33">
        <v>0</v>
      </c>
      <c r="R132" s="33">
        <v>0</v>
      </c>
      <c r="S132" s="33"/>
      <c r="T132" s="33"/>
      <c r="U132" s="33">
        <f>SUM(N132:T132)</f>
        <v>0</v>
      </c>
    </row>
    <row r="133" spans="1:21" x14ac:dyDescent="0.25">
      <c r="A133" s="26" t="s">
        <v>138</v>
      </c>
      <c r="B133" s="26"/>
      <c r="C133" s="27" t="s">
        <v>0</v>
      </c>
      <c r="D133" s="27" t="s">
        <v>27</v>
      </c>
      <c r="E133" s="28">
        <v>2544</v>
      </c>
      <c r="F133" s="34">
        <v>551</v>
      </c>
      <c r="G133" s="30">
        <v>400</v>
      </c>
      <c r="H133" s="39">
        <v>500</v>
      </c>
      <c r="I133" s="39">
        <v>500</v>
      </c>
      <c r="J133" s="39">
        <v>600</v>
      </c>
      <c r="K133" s="32">
        <v>350</v>
      </c>
      <c r="L133" s="41">
        <v>0</v>
      </c>
      <c r="M133" s="193">
        <v>350</v>
      </c>
      <c r="N133" s="184">
        <v>0</v>
      </c>
      <c r="O133" s="41">
        <v>0</v>
      </c>
      <c r="P133" s="41"/>
      <c r="Q133" s="41">
        <v>0</v>
      </c>
      <c r="R133" s="41">
        <v>0</v>
      </c>
      <c r="S133" s="41"/>
      <c r="T133" s="41">
        <v>38</v>
      </c>
      <c r="U133" s="33">
        <f t="shared" ref="U133:U143" si="19">SUM(N133:T133)</f>
        <v>38</v>
      </c>
    </row>
    <row r="134" spans="1:21" x14ac:dyDescent="0.25">
      <c r="A134" s="26" t="s">
        <v>139</v>
      </c>
      <c r="B134" s="26"/>
      <c r="C134" s="27" t="s">
        <v>0</v>
      </c>
      <c r="D134" s="27" t="s">
        <v>27</v>
      </c>
      <c r="E134" s="28">
        <v>1850.5849583859999</v>
      </c>
      <c r="F134" s="34">
        <v>80</v>
      </c>
      <c r="G134" s="30">
        <v>50</v>
      </c>
      <c r="H134" s="39">
        <v>100</v>
      </c>
      <c r="I134" s="39">
        <v>100</v>
      </c>
      <c r="J134" s="39">
        <v>100</v>
      </c>
      <c r="K134" s="32">
        <v>100</v>
      </c>
      <c r="L134" s="41">
        <v>350</v>
      </c>
      <c r="M134" s="192">
        <v>350</v>
      </c>
      <c r="N134" s="184">
        <v>0</v>
      </c>
      <c r="O134" s="41">
        <v>53</v>
      </c>
      <c r="P134" s="41">
        <v>0</v>
      </c>
      <c r="Q134" s="41">
        <v>0</v>
      </c>
      <c r="R134" s="41">
        <v>0</v>
      </c>
      <c r="S134" s="41"/>
      <c r="T134" s="41"/>
      <c r="U134" s="33">
        <f t="shared" si="19"/>
        <v>53</v>
      </c>
    </row>
    <row r="135" spans="1:21" x14ac:dyDescent="0.25">
      <c r="A135" s="26" t="s">
        <v>139</v>
      </c>
      <c r="B135" s="26"/>
      <c r="C135" s="27" t="s">
        <v>0</v>
      </c>
      <c r="D135" s="27" t="s">
        <v>21</v>
      </c>
      <c r="E135" s="28">
        <f>618+(9.25*177.721)</f>
        <v>2261.9192499999999</v>
      </c>
      <c r="F135" s="29">
        <v>50</v>
      </c>
      <c r="G135" s="31">
        <v>50</v>
      </c>
      <c r="H135" s="39">
        <v>200</v>
      </c>
      <c r="I135" s="39">
        <v>200</v>
      </c>
      <c r="J135" s="39">
        <v>300</v>
      </c>
      <c r="K135" s="32">
        <v>200</v>
      </c>
      <c r="L135" s="41">
        <v>200</v>
      </c>
      <c r="M135" s="192">
        <v>200</v>
      </c>
      <c r="N135" s="184">
        <v>0</v>
      </c>
      <c r="O135" s="41">
        <v>0</v>
      </c>
      <c r="P135" s="41">
        <v>62</v>
      </c>
      <c r="Q135" s="41">
        <v>0</v>
      </c>
      <c r="R135" s="41">
        <v>0</v>
      </c>
      <c r="S135" s="41">
        <v>202</v>
      </c>
      <c r="T135" s="41">
        <v>40</v>
      </c>
      <c r="U135" s="33">
        <f t="shared" si="19"/>
        <v>304</v>
      </c>
    </row>
    <row r="136" spans="1:21" x14ac:dyDescent="0.25">
      <c r="A136" s="26" t="s">
        <v>140</v>
      </c>
      <c r="B136" s="49"/>
      <c r="C136" s="27" t="s">
        <v>2</v>
      </c>
      <c r="D136" s="27" t="s">
        <v>27</v>
      </c>
      <c r="E136" s="28">
        <v>1781</v>
      </c>
      <c r="F136" s="34">
        <v>200</v>
      </c>
      <c r="G136" s="30">
        <f>50+200</f>
        <v>250</v>
      </c>
      <c r="H136" s="39">
        <v>350</v>
      </c>
      <c r="I136" s="39">
        <v>350</v>
      </c>
      <c r="J136" s="39">
        <v>800</v>
      </c>
      <c r="K136" s="32">
        <v>496</v>
      </c>
      <c r="L136" s="41">
        <v>397</v>
      </c>
      <c r="M136" s="192">
        <v>397</v>
      </c>
      <c r="N136" s="184">
        <v>41</v>
      </c>
      <c r="O136" s="41">
        <v>0</v>
      </c>
      <c r="P136" s="41"/>
      <c r="Q136" s="41">
        <v>0</v>
      </c>
      <c r="R136" s="41">
        <v>157</v>
      </c>
      <c r="S136" s="41"/>
      <c r="T136" s="41"/>
      <c r="U136" s="33">
        <f t="shared" si="19"/>
        <v>198</v>
      </c>
    </row>
    <row r="137" spans="1:21" x14ac:dyDescent="0.25">
      <c r="A137" s="26" t="s">
        <v>141</v>
      </c>
      <c r="B137" s="27"/>
      <c r="C137" s="27" t="s">
        <v>142</v>
      </c>
      <c r="D137" s="27" t="s">
        <v>21</v>
      </c>
      <c r="E137" s="28">
        <v>3481</v>
      </c>
      <c r="F137" s="29">
        <v>50</v>
      </c>
      <c r="G137" s="31">
        <v>50</v>
      </c>
      <c r="H137" s="39">
        <v>100</v>
      </c>
      <c r="I137" s="39">
        <v>100</v>
      </c>
      <c r="J137" s="39">
        <v>50</v>
      </c>
      <c r="K137" s="32">
        <v>50</v>
      </c>
      <c r="L137" s="41"/>
      <c r="M137" s="192"/>
      <c r="N137" s="184">
        <v>0</v>
      </c>
      <c r="O137" s="41">
        <v>0</v>
      </c>
      <c r="P137" s="41"/>
      <c r="Q137" s="41">
        <v>0</v>
      </c>
      <c r="R137" s="41">
        <v>0</v>
      </c>
      <c r="S137" s="41"/>
      <c r="T137" s="41"/>
      <c r="U137" s="33">
        <f t="shared" si="19"/>
        <v>0</v>
      </c>
    </row>
    <row r="138" spans="1:21" x14ac:dyDescent="0.25">
      <c r="A138" s="26" t="s">
        <v>143</v>
      </c>
      <c r="B138" s="27"/>
      <c r="C138" s="27" t="s">
        <v>0</v>
      </c>
      <c r="D138" s="27" t="s">
        <v>21</v>
      </c>
      <c r="E138" s="28">
        <v>151</v>
      </c>
      <c r="F138" s="29"/>
      <c r="G138" s="31"/>
      <c r="H138" s="39"/>
      <c r="I138" s="39">
        <v>0</v>
      </c>
      <c r="J138" s="39">
        <v>50</v>
      </c>
      <c r="K138" s="32">
        <v>50</v>
      </c>
      <c r="L138" s="41">
        <v>50</v>
      </c>
      <c r="M138" s="192">
        <v>50</v>
      </c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33">
        <f t="shared" si="19"/>
        <v>0</v>
      </c>
    </row>
    <row r="139" spans="1:21" x14ac:dyDescent="0.25">
      <c r="A139" s="26" t="s">
        <v>144</v>
      </c>
      <c r="B139" s="27"/>
      <c r="C139" s="27" t="s">
        <v>73</v>
      </c>
      <c r="D139" s="27" t="s">
        <v>21</v>
      </c>
      <c r="E139" s="28">
        <f>10*200</f>
        <v>2000</v>
      </c>
      <c r="F139" s="29"/>
      <c r="G139" s="31"/>
      <c r="H139" s="39"/>
      <c r="I139" s="39"/>
      <c r="J139" s="74">
        <v>250</v>
      </c>
      <c r="K139" s="32">
        <v>250</v>
      </c>
      <c r="L139" s="41">
        <v>250</v>
      </c>
      <c r="M139" s="192">
        <v>250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33">
        <f t="shared" si="19"/>
        <v>0</v>
      </c>
    </row>
    <row r="140" spans="1:21" s="4" customFormat="1" x14ac:dyDescent="0.25">
      <c r="A140" s="49" t="s">
        <v>145</v>
      </c>
      <c r="B140" s="49"/>
      <c r="C140" s="27" t="s">
        <v>24</v>
      </c>
      <c r="D140" s="27" t="s">
        <v>21</v>
      </c>
      <c r="E140" s="28">
        <v>393</v>
      </c>
      <c r="F140" s="29">
        <v>0</v>
      </c>
      <c r="G140" s="31">
        <v>0</v>
      </c>
      <c r="H140" s="31">
        <v>0</v>
      </c>
      <c r="I140" s="31">
        <v>393</v>
      </c>
      <c r="J140" s="31"/>
      <c r="K140" s="32"/>
      <c r="L140" s="33"/>
      <c r="M140" s="191"/>
      <c r="N140" s="184">
        <v>0</v>
      </c>
      <c r="O140" s="33">
        <v>0</v>
      </c>
      <c r="P140" s="33"/>
      <c r="Q140" s="33">
        <v>0</v>
      </c>
      <c r="R140" s="33">
        <v>0</v>
      </c>
      <c r="S140" s="33"/>
      <c r="T140" s="33"/>
      <c r="U140" s="33">
        <f t="shared" si="19"/>
        <v>0</v>
      </c>
    </row>
    <row r="141" spans="1:21" s="4" customFormat="1" x14ac:dyDescent="0.25">
      <c r="A141" s="49" t="s">
        <v>146</v>
      </c>
      <c r="B141" s="49"/>
      <c r="C141" s="27" t="s">
        <v>24</v>
      </c>
      <c r="D141" s="27" t="s">
        <v>21</v>
      </c>
      <c r="E141" s="28">
        <v>77</v>
      </c>
      <c r="F141" s="29">
        <v>0</v>
      </c>
      <c r="G141" s="31">
        <v>0</v>
      </c>
      <c r="H141" s="31">
        <v>0</v>
      </c>
      <c r="I141" s="31">
        <v>77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>
        <f t="shared" si="19"/>
        <v>0</v>
      </c>
    </row>
    <row r="142" spans="1:21" s="4" customFormat="1" x14ac:dyDescent="0.25">
      <c r="A142" s="49" t="s">
        <v>147</v>
      </c>
      <c r="B142" s="27"/>
      <c r="C142" s="27" t="s">
        <v>24</v>
      </c>
      <c r="D142" s="27" t="s">
        <v>21</v>
      </c>
      <c r="E142" s="28">
        <v>163</v>
      </c>
      <c r="F142" s="29">
        <v>0</v>
      </c>
      <c r="G142" s="31">
        <v>0</v>
      </c>
      <c r="H142" s="31">
        <v>0</v>
      </c>
      <c r="I142" s="31">
        <v>163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>
        <f t="shared" si="19"/>
        <v>0</v>
      </c>
    </row>
    <row r="143" spans="1:21" x14ac:dyDescent="0.25">
      <c r="A143" s="26" t="s">
        <v>148</v>
      </c>
      <c r="B143" s="27"/>
      <c r="C143" s="27" t="s">
        <v>0</v>
      </c>
      <c r="D143" s="27" t="s">
        <v>27</v>
      </c>
      <c r="E143" s="28">
        <v>2617</v>
      </c>
      <c r="F143" s="34">
        <v>131</v>
      </c>
      <c r="G143" s="30">
        <v>230</v>
      </c>
      <c r="H143" s="118">
        <v>350</v>
      </c>
      <c r="I143" s="118">
        <v>350</v>
      </c>
      <c r="J143" s="118">
        <v>600</v>
      </c>
      <c r="K143" s="32">
        <v>350</v>
      </c>
      <c r="L143" s="41">
        <v>350</v>
      </c>
      <c r="M143" s="192">
        <v>350</v>
      </c>
      <c r="N143" s="184">
        <v>0</v>
      </c>
      <c r="O143" s="41">
        <v>0</v>
      </c>
      <c r="P143" s="41"/>
      <c r="Q143" s="41">
        <v>0</v>
      </c>
      <c r="R143" s="41">
        <v>0</v>
      </c>
      <c r="S143" s="41"/>
      <c r="T143" s="41"/>
      <c r="U143" s="33">
        <f t="shared" si="19"/>
        <v>0</v>
      </c>
    </row>
    <row r="144" spans="1:21" ht="15.75" thickBot="1" x14ac:dyDescent="0.3">
      <c r="A144" s="59" t="s">
        <v>17</v>
      </c>
      <c r="B144" s="59" t="s">
        <v>17</v>
      </c>
      <c r="C144" s="60" t="s">
        <v>17</v>
      </c>
      <c r="D144" s="60" t="s">
        <v>17</v>
      </c>
      <c r="E144" s="60" t="s">
        <v>17</v>
      </c>
      <c r="F144" s="29" t="s">
        <v>17</v>
      </c>
      <c r="K144" s="24"/>
    </row>
    <row r="145" spans="1:21" ht="15.75" thickBot="1" x14ac:dyDescent="0.3">
      <c r="A145" s="18" t="s">
        <v>149</v>
      </c>
      <c r="B145" s="19"/>
      <c r="C145" s="18"/>
      <c r="D145" s="19"/>
      <c r="E145" s="21">
        <f>SUM(E148:E183)</f>
        <v>36482.046999999999</v>
      </c>
      <c r="F145" s="21">
        <f t="shared" ref="F145:U145" si="20">SUM(F147:F183)</f>
        <v>2254</v>
      </c>
      <c r="G145" s="21">
        <f t="shared" si="20"/>
        <v>1854</v>
      </c>
      <c r="H145" s="21">
        <f t="shared" si="20"/>
        <v>3971</v>
      </c>
      <c r="I145" s="21">
        <f t="shared" si="20"/>
        <v>5000</v>
      </c>
      <c r="J145" s="21">
        <f t="shared" si="20"/>
        <v>4503</v>
      </c>
      <c r="K145" s="21">
        <f t="shared" si="20"/>
        <v>2703</v>
      </c>
      <c r="L145" s="21">
        <f t="shared" si="20"/>
        <v>5758</v>
      </c>
      <c r="M145" s="21">
        <v>6358</v>
      </c>
      <c r="N145" s="183">
        <f t="shared" si="20"/>
        <v>183</v>
      </c>
      <c r="O145" s="21">
        <f t="shared" si="20"/>
        <v>78</v>
      </c>
      <c r="P145" s="21">
        <f t="shared" si="20"/>
        <v>139</v>
      </c>
      <c r="Q145" s="21">
        <f t="shared" si="20"/>
        <v>77</v>
      </c>
      <c r="R145" s="21">
        <f>SUM(R147:R183)</f>
        <v>122</v>
      </c>
      <c r="S145" s="21">
        <f>SUM(S147:S183)</f>
        <v>122</v>
      </c>
      <c r="T145" s="21">
        <f>SUM(T147:T183)</f>
        <v>111</v>
      </c>
      <c r="U145" s="21">
        <f t="shared" si="20"/>
        <v>832</v>
      </c>
    </row>
    <row r="146" spans="1:21" x14ac:dyDescent="0.25">
      <c r="A146" s="59" t="s">
        <v>17</v>
      </c>
      <c r="B146" s="59" t="s">
        <v>17</v>
      </c>
      <c r="C146" s="60" t="s">
        <v>17</v>
      </c>
      <c r="D146" s="60" t="s">
        <v>17</v>
      </c>
      <c r="E146" s="60" t="s">
        <v>17</v>
      </c>
      <c r="F146" s="61" t="s">
        <v>17</v>
      </c>
      <c r="G146" s="77" t="s">
        <v>17</v>
      </c>
      <c r="K146" s="24"/>
    </row>
    <row r="147" spans="1:21" x14ac:dyDescent="0.25">
      <c r="A147" s="119" t="s">
        <v>150</v>
      </c>
      <c r="B147" s="120"/>
      <c r="C147" s="121" t="s">
        <v>0</v>
      </c>
      <c r="D147" s="27" t="s">
        <v>27</v>
      </c>
      <c r="E147" s="122">
        <v>889</v>
      </c>
      <c r="F147" s="58">
        <v>0</v>
      </c>
      <c r="G147" s="58">
        <v>450</v>
      </c>
      <c r="H147" s="74">
        <v>240</v>
      </c>
      <c r="I147" s="74">
        <v>240</v>
      </c>
      <c r="J147" s="74">
        <v>300</v>
      </c>
      <c r="K147" s="40">
        <v>400</v>
      </c>
      <c r="L147" s="41">
        <v>100</v>
      </c>
      <c r="M147" s="41">
        <v>100</v>
      </c>
      <c r="N147" s="184">
        <v>0</v>
      </c>
      <c r="O147" s="41">
        <v>0</v>
      </c>
      <c r="P147" s="41"/>
      <c r="Q147" s="41">
        <v>0</v>
      </c>
      <c r="R147" s="41">
        <v>0</v>
      </c>
      <c r="S147" s="41"/>
      <c r="T147" s="41"/>
      <c r="U147" s="41">
        <f>SUM(N147:T147)</f>
        <v>0</v>
      </c>
    </row>
    <row r="148" spans="1:21" x14ac:dyDescent="0.25">
      <c r="A148" s="26" t="s">
        <v>151</v>
      </c>
      <c r="B148" s="26"/>
      <c r="C148" s="27" t="s">
        <v>0</v>
      </c>
      <c r="D148" s="27" t="s">
        <v>27</v>
      </c>
      <c r="E148" s="28">
        <v>194</v>
      </c>
      <c r="F148" s="34">
        <v>194</v>
      </c>
      <c r="G148" s="30">
        <v>194</v>
      </c>
      <c r="H148" s="39">
        <v>2</v>
      </c>
      <c r="I148" s="39">
        <v>149</v>
      </c>
      <c r="J148" s="39"/>
      <c r="K148" s="40"/>
      <c r="L148" s="41">
        <v>0</v>
      </c>
      <c r="M148" s="41">
        <v>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>
        <f t="shared" ref="U148:U183" si="21">SUM(N148:T148)</f>
        <v>0</v>
      </c>
    </row>
    <row r="149" spans="1:21" x14ac:dyDescent="0.25">
      <c r="A149" s="26" t="s">
        <v>151</v>
      </c>
      <c r="B149" s="26"/>
      <c r="C149" s="27" t="s">
        <v>0</v>
      </c>
      <c r="D149" s="27" t="s">
        <v>21</v>
      </c>
      <c r="E149" s="28">
        <v>883</v>
      </c>
      <c r="F149" s="29">
        <v>100</v>
      </c>
      <c r="G149" s="31">
        <v>100</v>
      </c>
      <c r="H149" s="39">
        <v>300</v>
      </c>
      <c r="I149" s="39">
        <v>300</v>
      </c>
      <c r="J149" s="39"/>
      <c r="K149" s="32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>
        <f t="shared" si="21"/>
        <v>0</v>
      </c>
    </row>
    <row r="150" spans="1:21" x14ac:dyDescent="0.25">
      <c r="A150" s="26" t="s">
        <v>152</v>
      </c>
      <c r="B150" s="26"/>
      <c r="C150" s="27" t="s">
        <v>0</v>
      </c>
      <c r="D150" s="27" t="s">
        <v>27</v>
      </c>
      <c r="E150" s="28">
        <v>2544</v>
      </c>
      <c r="F150" s="34">
        <v>350</v>
      </c>
      <c r="G150" s="30">
        <v>350</v>
      </c>
      <c r="H150" s="74">
        <v>900</v>
      </c>
      <c r="I150" s="74">
        <v>900</v>
      </c>
      <c r="J150" s="74">
        <v>850</v>
      </c>
      <c r="K150" s="40">
        <v>300</v>
      </c>
      <c r="L150" s="41">
        <v>346</v>
      </c>
      <c r="M150" s="41">
        <v>346</v>
      </c>
      <c r="N150" s="184">
        <v>0</v>
      </c>
      <c r="O150" s="41">
        <v>0</v>
      </c>
      <c r="P150" s="41">
        <v>87</v>
      </c>
      <c r="Q150" s="41">
        <v>0</v>
      </c>
      <c r="R150" s="41">
        <v>0</v>
      </c>
      <c r="S150" s="41">
        <v>122</v>
      </c>
      <c r="T150" s="41"/>
      <c r="U150" s="41">
        <f t="shared" si="21"/>
        <v>209</v>
      </c>
    </row>
    <row r="151" spans="1:21" x14ac:dyDescent="0.25">
      <c r="A151" s="123" t="s">
        <v>153</v>
      </c>
      <c r="B151" s="123"/>
      <c r="C151" s="124" t="s">
        <v>0</v>
      </c>
      <c r="D151" s="124" t="s">
        <v>27</v>
      </c>
      <c r="E151" s="125">
        <v>2466</v>
      </c>
      <c r="F151" s="126"/>
      <c r="G151" s="127"/>
      <c r="H151" s="128"/>
      <c r="I151" s="128"/>
      <c r="J151" s="128"/>
      <c r="K151" s="129"/>
      <c r="L151" s="130">
        <v>246</v>
      </c>
      <c r="M151" s="130">
        <v>246</v>
      </c>
      <c r="N151" s="184">
        <v>0</v>
      </c>
      <c r="O151" s="130">
        <v>0</v>
      </c>
      <c r="P151" s="130"/>
      <c r="Q151" s="130">
        <v>0</v>
      </c>
      <c r="R151" s="130">
        <v>0</v>
      </c>
      <c r="S151" s="130"/>
      <c r="T151" s="130"/>
      <c r="U151" s="41">
        <f t="shared" si="21"/>
        <v>0</v>
      </c>
    </row>
    <row r="152" spans="1:21" x14ac:dyDescent="0.25">
      <c r="A152" s="123" t="s">
        <v>153</v>
      </c>
      <c r="B152" s="123"/>
      <c r="C152" s="124" t="s">
        <v>0</v>
      </c>
      <c r="D152" s="124" t="s">
        <v>21</v>
      </c>
      <c r="E152" s="125">
        <v>889</v>
      </c>
      <c r="F152" s="126"/>
      <c r="G152" s="127"/>
      <c r="H152" s="128"/>
      <c r="I152" s="128"/>
      <c r="J152" s="128"/>
      <c r="K152" s="129"/>
      <c r="L152" s="130">
        <v>50</v>
      </c>
      <c r="M152" s="130">
        <v>50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41">
        <f t="shared" si="21"/>
        <v>0</v>
      </c>
    </row>
    <row r="153" spans="1:21" x14ac:dyDescent="0.25">
      <c r="A153" s="123" t="s">
        <v>153</v>
      </c>
      <c r="B153" s="123"/>
      <c r="C153" s="124" t="s">
        <v>2</v>
      </c>
      <c r="D153" s="124" t="s">
        <v>27</v>
      </c>
      <c r="E153" s="125">
        <v>2310</v>
      </c>
      <c r="F153" s="126"/>
      <c r="G153" s="127"/>
      <c r="H153" s="128"/>
      <c r="I153" s="128"/>
      <c r="J153" s="128"/>
      <c r="K153" s="129"/>
      <c r="L153" s="130"/>
      <c r="M153" s="130">
        <v>550</v>
      </c>
      <c r="N153" s="184"/>
      <c r="O153" s="130"/>
      <c r="P153" s="130"/>
      <c r="Q153" s="130"/>
      <c r="R153" s="130"/>
      <c r="S153" s="130"/>
      <c r="T153" s="130"/>
      <c r="U153" s="41"/>
    </row>
    <row r="154" spans="1:21" x14ac:dyDescent="0.25">
      <c r="A154" s="123" t="s">
        <v>234</v>
      </c>
      <c r="B154" s="123"/>
      <c r="C154" s="124" t="s">
        <v>0</v>
      </c>
      <c r="D154" s="124" t="s">
        <v>0</v>
      </c>
      <c r="E154" s="125">
        <v>445</v>
      </c>
      <c r="F154" s="126"/>
      <c r="G154" s="127"/>
      <c r="H154" s="128"/>
      <c r="I154" s="128"/>
      <c r="J154" s="128"/>
      <c r="K154" s="129"/>
      <c r="L154" s="130"/>
      <c r="M154" s="130">
        <v>50</v>
      </c>
      <c r="N154" s="184"/>
      <c r="O154" s="130"/>
      <c r="P154" s="130"/>
      <c r="Q154" s="130"/>
      <c r="R154" s="130"/>
      <c r="S154" s="130"/>
      <c r="T154" s="130"/>
      <c r="U154" s="41"/>
    </row>
    <row r="155" spans="1:21" x14ac:dyDescent="0.25">
      <c r="A155" s="43" t="s">
        <v>202</v>
      </c>
      <c r="B155" s="50" t="s">
        <v>66</v>
      </c>
      <c r="C155" s="44" t="s">
        <v>2</v>
      </c>
      <c r="D155" s="44" t="s">
        <v>27</v>
      </c>
      <c r="E155" s="45">
        <v>4325</v>
      </c>
      <c r="F155" s="46">
        <v>343</v>
      </c>
      <c r="G155" s="47">
        <v>143</v>
      </c>
      <c r="H155" s="48">
        <v>200</v>
      </c>
      <c r="I155" s="48">
        <v>100</v>
      </c>
      <c r="J155" s="48">
        <v>1268</v>
      </c>
      <c r="K155" s="40">
        <v>728</v>
      </c>
      <c r="L155" s="41">
        <v>1180</v>
      </c>
      <c r="M155" s="41">
        <v>1180</v>
      </c>
      <c r="N155" s="184">
        <v>106</v>
      </c>
      <c r="O155" s="41">
        <v>0</v>
      </c>
      <c r="P155" s="41">
        <v>51</v>
      </c>
      <c r="Q155" s="41">
        <v>57</v>
      </c>
      <c r="R155" s="41">
        <v>90</v>
      </c>
      <c r="S155" s="41"/>
      <c r="T155" s="41"/>
      <c r="U155" s="41">
        <f t="shared" si="21"/>
        <v>304</v>
      </c>
    </row>
    <row r="156" spans="1:21" x14ac:dyDescent="0.25">
      <c r="A156" s="43" t="s">
        <v>154</v>
      </c>
      <c r="B156" s="50" t="s">
        <v>66</v>
      </c>
      <c r="C156" s="44" t="s">
        <v>1</v>
      </c>
      <c r="D156" s="44" t="s">
        <v>27</v>
      </c>
      <c r="E156" s="45">
        <v>1454</v>
      </c>
      <c r="F156" s="46">
        <v>372</v>
      </c>
      <c r="G156" s="47">
        <v>72</v>
      </c>
      <c r="H156" s="48">
        <v>200</v>
      </c>
      <c r="I156" s="48">
        <v>200</v>
      </c>
      <c r="J156" s="48">
        <v>300</v>
      </c>
      <c r="K156" s="40">
        <v>200</v>
      </c>
      <c r="L156" s="41">
        <v>450</v>
      </c>
      <c r="M156" s="41">
        <v>450</v>
      </c>
      <c r="N156" s="184">
        <v>0</v>
      </c>
      <c r="O156" s="41">
        <v>0</v>
      </c>
      <c r="P156" s="41"/>
      <c r="Q156" s="41">
        <v>0</v>
      </c>
      <c r="R156" s="41">
        <v>0</v>
      </c>
      <c r="S156" s="41"/>
      <c r="T156" s="41"/>
      <c r="U156" s="41">
        <f t="shared" si="21"/>
        <v>0</v>
      </c>
    </row>
    <row r="157" spans="1:21" x14ac:dyDescent="0.25">
      <c r="A157" s="43" t="s">
        <v>155</v>
      </c>
      <c r="B157" s="50"/>
      <c r="C157" s="44" t="s">
        <v>1</v>
      </c>
      <c r="D157" s="44" t="s">
        <v>27</v>
      </c>
      <c r="E157" s="45">
        <v>1950</v>
      </c>
      <c r="F157" s="46"/>
      <c r="G157" s="47"/>
      <c r="H157" s="48"/>
      <c r="I157" s="48">
        <v>0</v>
      </c>
      <c r="J157" s="48">
        <v>0</v>
      </c>
      <c r="K157" s="40">
        <v>100</v>
      </c>
      <c r="L157" s="41">
        <v>250</v>
      </c>
      <c r="M157" s="41">
        <v>200</v>
      </c>
      <c r="N157" s="184">
        <v>73</v>
      </c>
      <c r="O157" s="41">
        <v>0</v>
      </c>
      <c r="P157" s="41"/>
      <c r="Q157" s="41">
        <v>20</v>
      </c>
      <c r="R157" s="41">
        <v>24</v>
      </c>
      <c r="S157" s="41"/>
      <c r="T157" s="41">
        <v>96</v>
      </c>
      <c r="U157" s="41">
        <f t="shared" si="21"/>
        <v>213</v>
      </c>
    </row>
    <row r="158" spans="1:21" x14ac:dyDescent="0.25">
      <c r="A158" s="43" t="s">
        <v>155</v>
      </c>
      <c r="B158" s="50"/>
      <c r="C158" s="44" t="s">
        <v>1</v>
      </c>
      <c r="D158" s="44" t="s">
        <v>21</v>
      </c>
      <c r="E158" s="45">
        <v>76</v>
      </c>
      <c r="F158" s="46"/>
      <c r="G158" s="47"/>
      <c r="H158" s="48"/>
      <c r="I158" s="48"/>
      <c r="J158" s="48"/>
      <c r="K158" s="40"/>
      <c r="L158" s="41"/>
      <c r="M158" s="41">
        <v>50</v>
      </c>
      <c r="N158" s="184"/>
      <c r="O158" s="41"/>
      <c r="P158" s="41"/>
      <c r="Q158" s="41"/>
      <c r="R158" s="41"/>
      <c r="S158" s="41"/>
      <c r="T158" s="41"/>
      <c r="U158" s="41"/>
    </row>
    <row r="159" spans="1:21" x14ac:dyDescent="0.25">
      <c r="A159" s="26" t="s">
        <v>156</v>
      </c>
      <c r="B159" s="29"/>
      <c r="C159" s="27" t="s">
        <v>2</v>
      </c>
      <c r="D159" s="27" t="s">
        <v>27</v>
      </c>
      <c r="E159" s="28">
        <v>1030</v>
      </c>
      <c r="F159" s="34">
        <v>51</v>
      </c>
      <c r="G159" s="30">
        <v>51</v>
      </c>
      <c r="H159" s="39">
        <v>154</v>
      </c>
      <c r="I159" s="39">
        <v>50</v>
      </c>
      <c r="J159" s="39">
        <v>100</v>
      </c>
      <c r="K159" s="40">
        <v>50</v>
      </c>
      <c r="L159" s="41">
        <v>550</v>
      </c>
      <c r="M159" s="41">
        <v>550</v>
      </c>
      <c r="N159" s="184">
        <v>0</v>
      </c>
      <c r="O159" s="41">
        <v>72</v>
      </c>
      <c r="P159" s="41">
        <v>1</v>
      </c>
      <c r="Q159" s="41">
        <v>0</v>
      </c>
      <c r="R159" s="41">
        <v>0</v>
      </c>
      <c r="S159" s="41"/>
      <c r="T159" s="41"/>
      <c r="U159" s="41">
        <f t="shared" si="21"/>
        <v>73</v>
      </c>
    </row>
    <row r="160" spans="1:21" x14ac:dyDescent="0.25">
      <c r="A160" s="26" t="s">
        <v>156</v>
      </c>
      <c r="B160" s="29"/>
      <c r="C160" s="27" t="s">
        <v>2</v>
      </c>
      <c r="D160" s="27" t="s">
        <v>27</v>
      </c>
      <c r="E160" s="28">
        <v>3554</v>
      </c>
      <c r="F160" s="34">
        <v>0</v>
      </c>
      <c r="G160" s="30">
        <v>50</v>
      </c>
      <c r="H160" s="39">
        <v>250</v>
      </c>
      <c r="I160" s="39">
        <v>250</v>
      </c>
      <c r="J160" s="39">
        <v>450</v>
      </c>
      <c r="K160" s="40">
        <v>100</v>
      </c>
      <c r="L160" s="41">
        <v>550</v>
      </c>
      <c r="M160" s="41">
        <v>550</v>
      </c>
      <c r="N160" s="184">
        <v>0</v>
      </c>
      <c r="O160" s="41">
        <v>0</v>
      </c>
      <c r="P160" s="41"/>
      <c r="Q160" s="41">
        <v>0</v>
      </c>
      <c r="R160" s="41">
        <v>0</v>
      </c>
      <c r="S160" s="41"/>
      <c r="T160" s="41"/>
      <c r="U160" s="41">
        <f t="shared" si="21"/>
        <v>0</v>
      </c>
    </row>
    <row r="161" spans="1:21" x14ac:dyDescent="0.25">
      <c r="A161" s="26" t="s">
        <v>156</v>
      </c>
      <c r="B161" s="29"/>
      <c r="C161" s="27" t="s">
        <v>2</v>
      </c>
      <c r="D161" s="27" t="s">
        <v>21</v>
      </c>
      <c r="E161" s="28">
        <v>1244.047</v>
      </c>
      <c r="F161" s="29">
        <v>0</v>
      </c>
      <c r="G161" s="31">
        <v>0</v>
      </c>
      <c r="H161" s="39">
        <v>400</v>
      </c>
      <c r="I161" s="39">
        <v>400</v>
      </c>
      <c r="J161" s="39">
        <v>235</v>
      </c>
      <c r="K161" s="32">
        <v>175</v>
      </c>
      <c r="L161" s="41">
        <v>175</v>
      </c>
      <c r="M161" s="41">
        <v>175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>
        <f t="shared" si="21"/>
        <v>0</v>
      </c>
    </row>
    <row r="162" spans="1:21" x14ac:dyDescent="0.25">
      <c r="A162" s="43" t="s">
        <v>203</v>
      </c>
      <c r="B162" s="50" t="s">
        <v>66</v>
      </c>
      <c r="C162" s="44" t="s">
        <v>2</v>
      </c>
      <c r="D162" s="44" t="s">
        <v>27</v>
      </c>
      <c r="E162" s="45">
        <v>5484</v>
      </c>
      <c r="F162" s="46">
        <v>444</v>
      </c>
      <c r="G162" s="47">
        <v>144</v>
      </c>
      <c r="H162" s="90">
        <v>200</v>
      </c>
      <c r="I162" s="90">
        <v>100</v>
      </c>
      <c r="J162" s="90">
        <v>500</v>
      </c>
      <c r="K162" s="40">
        <v>250</v>
      </c>
      <c r="L162" s="41">
        <v>900</v>
      </c>
      <c r="M162" s="41">
        <v>900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>
        <f t="shared" si="21"/>
        <v>0</v>
      </c>
    </row>
    <row r="163" spans="1:21" x14ac:dyDescent="0.25">
      <c r="A163" s="43" t="s">
        <v>201</v>
      </c>
      <c r="B163" s="50" t="s">
        <v>66</v>
      </c>
      <c r="C163" s="44" t="s">
        <v>2</v>
      </c>
      <c r="D163" s="44" t="s">
        <v>27</v>
      </c>
      <c r="E163" s="45">
        <v>738</v>
      </c>
      <c r="F163" s="46">
        <v>50</v>
      </c>
      <c r="G163" s="47">
        <v>50</v>
      </c>
      <c r="H163" s="90">
        <v>151</v>
      </c>
      <c r="I163" s="90">
        <v>151</v>
      </c>
      <c r="J163" s="90">
        <v>200</v>
      </c>
      <c r="K163" s="40">
        <v>100</v>
      </c>
      <c r="L163" s="41">
        <v>508</v>
      </c>
      <c r="M163" s="41">
        <v>508</v>
      </c>
      <c r="N163" s="184">
        <v>4</v>
      </c>
      <c r="O163" s="41">
        <v>6</v>
      </c>
      <c r="P163" s="41"/>
      <c r="Q163" s="41">
        <v>0</v>
      </c>
      <c r="R163" s="41">
        <v>8</v>
      </c>
      <c r="S163" s="41"/>
      <c r="T163" s="41">
        <v>15</v>
      </c>
      <c r="U163" s="41">
        <f t="shared" si="21"/>
        <v>33</v>
      </c>
    </row>
    <row r="164" spans="1:21" x14ac:dyDescent="0.25">
      <c r="A164" s="43" t="s">
        <v>157</v>
      </c>
      <c r="B164" s="44"/>
      <c r="C164" s="44" t="s">
        <v>2</v>
      </c>
      <c r="D164" s="44" t="s">
        <v>21</v>
      </c>
      <c r="E164" s="45">
        <v>65</v>
      </c>
      <c r="F164" s="45">
        <v>0</v>
      </c>
      <c r="G164" s="131">
        <v>0</v>
      </c>
      <c r="H164" s="90">
        <v>65</v>
      </c>
      <c r="I164" s="90">
        <v>65</v>
      </c>
      <c r="J164" s="90"/>
      <c r="K164" s="32"/>
      <c r="L164" s="41">
        <v>65</v>
      </c>
      <c r="M164" s="41">
        <v>65</v>
      </c>
      <c r="N164" s="184">
        <v>0</v>
      </c>
      <c r="O164" s="41">
        <v>0</v>
      </c>
      <c r="P164" s="41"/>
      <c r="Q164" s="41">
        <v>0</v>
      </c>
      <c r="R164" s="41">
        <v>0</v>
      </c>
      <c r="S164" s="41"/>
      <c r="T164" s="41"/>
      <c r="U164" s="41">
        <f t="shared" si="21"/>
        <v>0</v>
      </c>
    </row>
    <row r="165" spans="1:21" s="4" customFormat="1" x14ac:dyDescent="0.25">
      <c r="A165" s="26" t="s">
        <v>158</v>
      </c>
      <c r="B165" s="27"/>
      <c r="C165" s="27" t="s">
        <v>24</v>
      </c>
      <c r="D165" s="27" t="s">
        <v>21</v>
      </c>
      <c r="E165" s="28">
        <v>215</v>
      </c>
      <c r="F165" s="28">
        <v>0</v>
      </c>
      <c r="G165" s="132">
        <v>0</v>
      </c>
      <c r="H165" s="114">
        <v>0</v>
      </c>
      <c r="I165" s="114">
        <v>215</v>
      </c>
      <c r="J165" s="114"/>
      <c r="K165" s="32"/>
      <c r="L165" s="33"/>
      <c r="M165" s="33"/>
      <c r="N165" s="184">
        <v>0</v>
      </c>
      <c r="O165" s="33">
        <v>0</v>
      </c>
      <c r="P165" s="33"/>
      <c r="Q165" s="33">
        <v>0</v>
      </c>
      <c r="R165" s="33">
        <v>0</v>
      </c>
      <c r="S165" s="33"/>
      <c r="T165" s="33"/>
      <c r="U165" s="41">
        <f t="shared" si="21"/>
        <v>0</v>
      </c>
    </row>
    <row r="166" spans="1:21" s="4" customFormat="1" x14ac:dyDescent="0.25">
      <c r="A166" s="26" t="s">
        <v>159</v>
      </c>
      <c r="B166" s="27"/>
      <c r="C166" s="27" t="s">
        <v>24</v>
      </c>
      <c r="D166" s="27" t="s">
        <v>21</v>
      </c>
      <c r="E166" s="28">
        <v>226</v>
      </c>
      <c r="F166" s="28">
        <v>0</v>
      </c>
      <c r="G166" s="132">
        <v>0</v>
      </c>
      <c r="H166" s="114">
        <v>0</v>
      </c>
      <c r="I166" s="114">
        <v>226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41">
        <f t="shared" si="21"/>
        <v>0</v>
      </c>
    </row>
    <row r="167" spans="1:21" s="4" customFormat="1" x14ac:dyDescent="0.25">
      <c r="A167" s="26" t="s">
        <v>160</v>
      </c>
      <c r="B167" s="27"/>
      <c r="C167" s="27" t="s">
        <v>24</v>
      </c>
      <c r="D167" s="27" t="s">
        <v>21</v>
      </c>
      <c r="E167" s="28">
        <v>60</v>
      </c>
      <c r="F167" s="28">
        <v>0</v>
      </c>
      <c r="G167" s="132">
        <v>0</v>
      </c>
      <c r="H167" s="114">
        <v>0</v>
      </c>
      <c r="I167" s="114">
        <v>60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41">
        <f t="shared" si="21"/>
        <v>0</v>
      </c>
    </row>
    <row r="168" spans="1:21" x14ac:dyDescent="0.25">
      <c r="A168" s="26" t="s">
        <v>161</v>
      </c>
      <c r="B168" s="49"/>
      <c r="C168" s="27" t="s">
        <v>2</v>
      </c>
      <c r="D168" s="27" t="s">
        <v>27</v>
      </c>
      <c r="E168" s="28">
        <v>807</v>
      </c>
      <c r="F168" s="34">
        <v>150</v>
      </c>
      <c r="G168" s="30">
        <v>50</v>
      </c>
      <c r="H168" s="39">
        <v>100</v>
      </c>
      <c r="I168" s="39">
        <v>100</v>
      </c>
      <c r="J168" s="39">
        <v>200</v>
      </c>
      <c r="K168" s="40">
        <v>200</v>
      </c>
      <c r="L168" s="41">
        <v>288</v>
      </c>
      <c r="M168" s="41">
        <v>288</v>
      </c>
      <c r="N168" s="184">
        <v>0</v>
      </c>
      <c r="O168" s="41">
        <v>0</v>
      </c>
      <c r="P168" s="41"/>
      <c r="Q168" s="41">
        <v>0</v>
      </c>
      <c r="R168" s="41">
        <v>0</v>
      </c>
      <c r="S168" s="41"/>
      <c r="T168" s="41"/>
      <c r="U168" s="41">
        <f t="shared" si="21"/>
        <v>0</v>
      </c>
    </row>
    <row r="169" spans="1:21" x14ac:dyDescent="0.25">
      <c r="A169" s="26" t="s">
        <v>162</v>
      </c>
      <c r="B169" s="26"/>
      <c r="C169" s="27" t="s">
        <v>163</v>
      </c>
      <c r="D169" s="27" t="s">
        <v>21</v>
      </c>
      <c r="E169" s="28">
        <v>622</v>
      </c>
      <c r="F169" s="29">
        <v>100</v>
      </c>
      <c r="G169" s="29">
        <v>100</v>
      </c>
      <c r="H169" s="39">
        <v>100</v>
      </c>
      <c r="I169" s="39">
        <v>100</v>
      </c>
      <c r="J169" s="39"/>
      <c r="K169" s="32"/>
      <c r="L169" s="41"/>
      <c r="M169" s="41"/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>
        <f t="shared" si="21"/>
        <v>0</v>
      </c>
    </row>
    <row r="170" spans="1:21" x14ac:dyDescent="0.25">
      <c r="A170" s="26" t="s">
        <v>164</v>
      </c>
      <c r="B170" s="26"/>
      <c r="C170" s="27" t="s">
        <v>142</v>
      </c>
      <c r="D170" s="27" t="s">
        <v>21</v>
      </c>
      <c r="E170" s="28">
        <v>2451</v>
      </c>
      <c r="F170" s="29">
        <v>100</v>
      </c>
      <c r="G170" s="29">
        <v>100</v>
      </c>
      <c r="H170" s="39">
        <v>100</v>
      </c>
      <c r="I170" s="39">
        <v>100</v>
      </c>
      <c r="J170" s="39">
        <v>100</v>
      </c>
      <c r="K170" s="32">
        <v>100</v>
      </c>
      <c r="L170" s="41">
        <v>100</v>
      </c>
      <c r="M170" s="41">
        <v>10</v>
      </c>
      <c r="N170" s="184">
        <v>0</v>
      </c>
      <c r="O170" s="41">
        <v>0</v>
      </c>
      <c r="P170" s="41"/>
      <c r="Q170" s="41">
        <v>0</v>
      </c>
      <c r="R170" s="41">
        <v>0</v>
      </c>
      <c r="S170" s="41"/>
      <c r="T170" s="41"/>
      <c r="U170" s="41">
        <f t="shared" si="21"/>
        <v>0</v>
      </c>
    </row>
    <row r="171" spans="1:21" x14ac:dyDescent="0.25">
      <c r="A171" s="65" t="s">
        <v>165</v>
      </c>
      <c r="B171" s="65"/>
      <c r="C171" s="44" t="s">
        <v>54</v>
      </c>
      <c r="D171" s="44" t="s">
        <v>21</v>
      </c>
      <c r="E171" s="45">
        <v>390</v>
      </c>
      <c r="F171" s="50">
        <v>0</v>
      </c>
      <c r="G171" s="50">
        <v>0</v>
      </c>
      <c r="H171" s="48">
        <v>390</v>
      </c>
      <c r="I171" s="48">
        <v>390</v>
      </c>
      <c r="J171" s="48"/>
      <c r="K171" s="32"/>
      <c r="L171" s="41"/>
      <c r="M171" s="41"/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>
        <f t="shared" si="21"/>
        <v>0</v>
      </c>
    </row>
    <row r="172" spans="1:21" x14ac:dyDescent="0.25">
      <c r="A172" s="133" t="s">
        <v>166</v>
      </c>
      <c r="B172" s="44"/>
      <c r="C172" s="44" t="s">
        <v>54</v>
      </c>
      <c r="D172" s="44" t="s">
        <v>21</v>
      </c>
      <c r="E172" s="45">
        <v>172</v>
      </c>
      <c r="F172" s="50">
        <v>0</v>
      </c>
      <c r="G172" s="50">
        <v>0</v>
      </c>
      <c r="H172" s="48">
        <v>172</v>
      </c>
      <c r="I172" s="48">
        <v>172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>
        <f t="shared" si="21"/>
        <v>0</v>
      </c>
    </row>
    <row r="173" spans="1:21" x14ac:dyDescent="0.25">
      <c r="A173" s="133" t="s">
        <v>167</v>
      </c>
      <c r="B173" s="65"/>
      <c r="C173" s="44" t="s">
        <v>54</v>
      </c>
      <c r="D173" s="44" t="s">
        <v>21</v>
      </c>
      <c r="E173" s="45">
        <v>47</v>
      </c>
      <c r="F173" s="50">
        <v>0</v>
      </c>
      <c r="G173" s="50">
        <v>0</v>
      </c>
      <c r="H173" s="48">
        <v>47</v>
      </c>
      <c r="I173" s="48">
        <v>47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>
        <f t="shared" si="21"/>
        <v>0</v>
      </c>
    </row>
    <row r="174" spans="1:21" x14ac:dyDescent="0.25">
      <c r="A174" s="133" t="s">
        <v>168</v>
      </c>
      <c r="B174" s="65"/>
      <c r="C174" s="44" t="s">
        <v>169</v>
      </c>
      <c r="D174" s="44" t="s">
        <v>21</v>
      </c>
      <c r="E174" s="45">
        <v>71</v>
      </c>
      <c r="F174" s="50">
        <v>0</v>
      </c>
      <c r="G174" s="50">
        <v>0</v>
      </c>
      <c r="H174" s="48">
        <v>0</v>
      </c>
      <c r="I174" s="48">
        <v>117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>
        <f t="shared" si="21"/>
        <v>0</v>
      </c>
    </row>
    <row r="175" spans="1:21" x14ac:dyDescent="0.25">
      <c r="A175" s="133" t="s">
        <v>170</v>
      </c>
      <c r="B175" s="65"/>
      <c r="C175" s="44" t="s">
        <v>169</v>
      </c>
      <c r="D175" s="44" t="s">
        <v>21</v>
      </c>
      <c r="E175" s="45">
        <v>100</v>
      </c>
      <c r="F175" s="50">
        <v>0</v>
      </c>
      <c r="G175" s="50">
        <v>0</v>
      </c>
      <c r="H175" s="48">
        <v>0</v>
      </c>
      <c r="I175" s="48">
        <v>24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>
        <f t="shared" si="21"/>
        <v>0</v>
      </c>
    </row>
    <row r="176" spans="1:21" s="100" customFormat="1" x14ac:dyDescent="0.25">
      <c r="A176" s="134" t="s">
        <v>171</v>
      </c>
      <c r="B176" s="94" t="s">
        <v>172</v>
      </c>
      <c r="C176" s="94" t="s">
        <v>173</v>
      </c>
      <c r="D176" s="94" t="s">
        <v>21</v>
      </c>
      <c r="E176" s="94">
        <v>355</v>
      </c>
      <c r="F176" s="29">
        <v>0</v>
      </c>
      <c r="G176" s="29">
        <v>0</v>
      </c>
      <c r="H176" s="29">
        <v>0</v>
      </c>
      <c r="I176" s="96">
        <v>0</v>
      </c>
      <c r="J176" s="96"/>
      <c r="K176" s="97"/>
      <c r="L176" s="135"/>
      <c r="M176" s="135"/>
      <c r="N176" s="184">
        <v>0</v>
      </c>
      <c r="O176" s="135">
        <v>0</v>
      </c>
      <c r="P176" s="135"/>
      <c r="Q176" s="135">
        <v>0</v>
      </c>
      <c r="R176" s="135">
        <v>0</v>
      </c>
      <c r="S176" s="135"/>
      <c r="T176" s="135"/>
      <c r="U176" s="41">
        <f t="shared" si="21"/>
        <v>0</v>
      </c>
    </row>
    <row r="177" spans="1:21" s="100" customFormat="1" x14ac:dyDescent="0.25">
      <c r="A177" s="134" t="s">
        <v>174</v>
      </c>
      <c r="B177" s="94" t="s">
        <v>172</v>
      </c>
      <c r="C177" s="94" t="s">
        <v>173</v>
      </c>
      <c r="D177" s="94" t="s">
        <v>21</v>
      </c>
      <c r="E177" s="95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41">
        <f t="shared" si="21"/>
        <v>0</v>
      </c>
    </row>
    <row r="178" spans="1:21" s="100" customFormat="1" x14ac:dyDescent="0.25">
      <c r="A178" s="134" t="s">
        <v>175</v>
      </c>
      <c r="B178" s="94" t="s">
        <v>172</v>
      </c>
      <c r="C178" s="94" t="s">
        <v>173</v>
      </c>
      <c r="D178" s="94" t="s">
        <v>21</v>
      </c>
      <c r="E178" s="95">
        <v>178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41">
        <f t="shared" si="21"/>
        <v>0</v>
      </c>
    </row>
    <row r="179" spans="1:21" x14ac:dyDescent="0.25">
      <c r="A179" s="65" t="s">
        <v>176</v>
      </c>
      <c r="B179" s="44"/>
      <c r="C179" s="44" t="s">
        <v>169</v>
      </c>
      <c r="D179" s="44" t="s">
        <v>21</v>
      </c>
      <c r="E179" s="45">
        <v>184</v>
      </c>
      <c r="F179" s="50">
        <v>0</v>
      </c>
      <c r="G179" s="50">
        <v>0</v>
      </c>
      <c r="H179" s="48">
        <v>0</v>
      </c>
      <c r="I179" s="48">
        <v>113</v>
      </c>
      <c r="J179" s="48"/>
      <c r="K179" s="32"/>
      <c r="L179" s="41"/>
      <c r="M179" s="41"/>
      <c r="N179" s="184">
        <v>0</v>
      </c>
      <c r="O179" s="41">
        <v>0</v>
      </c>
      <c r="P179" s="41"/>
      <c r="Q179" s="41">
        <v>0</v>
      </c>
      <c r="R179" s="41">
        <v>0</v>
      </c>
      <c r="S179" s="41"/>
      <c r="T179" s="41"/>
      <c r="U179" s="41">
        <f t="shared" si="21"/>
        <v>0</v>
      </c>
    </row>
    <row r="180" spans="1:21" x14ac:dyDescent="0.25">
      <c r="A180" s="65" t="s">
        <v>177</v>
      </c>
      <c r="B180" s="44"/>
      <c r="C180" s="44" t="s">
        <v>169</v>
      </c>
      <c r="D180" s="44" t="s">
        <v>21</v>
      </c>
      <c r="E180" s="45">
        <v>81</v>
      </c>
      <c r="F180" s="50">
        <v>0</v>
      </c>
      <c r="G180" s="50">
        <v>0</v>
      </c>
      <c r="H180" s="48">
        <v>0</v>
      </c>
      <c r="I180" s="48">
        <v>17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>
        <f t="shared" si="21"/>
        <v>0</v>
      </c>
    </row>
    <row r="181" spans="1:21" x14ac:dyDescent="0.25">
      <c r="A181" s="65" t="s">
        <v>178</v>
      </c>
      <c r="B181" s="44" t="s">
        <v>172</v>
      </c>
      <c r="C181" s="44" t="s">
        <v>169</v>
      </c>
      <c r="D181" s="44" t="s">
        <v>21</v>
      </c>
      <c r="E181" s="45">
        <v>180</v>
      </c>
      <c r="F181" s="50">
        <v>0</v>
      </c>
      <c r="G181" s="50">
        <v>0</v>
      </c>
      <c r="H181" s="48">
        <v>0</v>
      </c>
      <c r="I181" s="48">
        <v>164</v>
      </c>
      <c r="J181" s="48"/>
      <c r="K181" s="40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>
        <f t="shared" si="21"/>
        <v>0</v>
      </c>
    </row>
    <row r="182" spans="1:21" x14ac:dyDescent="0.25">
      <c r="A182" s="65" t="s">
        <v>179</v>
      </c>
      <c r="B182" s="44"/>
      <c r="C182" s="44" t="s">
        <v>169</v>
      </c>
      <c r="D182" s="44" t="s">
        <v>21</v>
      </c>
      <c r="E182" s="45">
        <v>309</v>
      </c>
      <c r="F182" s="50">
        <v>0</v>
      </c>
      <c r="G182" s="50">
        <v>0</v>
      </c>
      <c r="H182" s="48">
        <v>0</v>
      </c>
      <c r="I182" s="48">
        <v>250</v>
      </c>
      <c r="J182" s="48"/>
      <c r="K182" s="32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>
        <f t="shared" si="21"/>
        <v>0</v>
      </c>
    </row>
    <row r="183" spans="1:21" s="100" customFormat="1" x14ac:dyDescent="0.25">
      <c r="A183" s="134" t="s">
        <v>180</v>
      </c>
      <c r="B183" s="94" t="s">
        <v>172</v>
      </c>
      <c r="C183" s="94" t="s">
        <v>169</v>
      </c>
      <c r="D183" s="94" t="s">
        <v>21</v>
      </c>
      <c r="E183" s="95">
        <v>28</v>
      </c>
      <c r="F183" s="50">
        <v>0</v>
      </c>
      <c r="G183" s="50">
        <v>0</v>
      </c>
      <c r="H183" s="48">
        <v>0</v>
      </c>
      <c r="I183" s="136">
        <v>0</v>
      </c>
      <c r="J183" s="136"/>
      <c r="K183" s="97"/>
      <c r="L183" s="135"/>
      <c r="M183" s="135"/>
      <c r="N183" s="184">
        <v>0</v>
      </c>
      <c r="O183" s="135">
        <v>0</v>
      </c>
      <c r="P183" s="135"/>
      <c r="Q183" s="135">
        <v>0</v>
      </c>
      <c r="R183" s="135">
        <v>0</v>
      </c>
      <c r="S183" s="135"/>
      <c r="T183" s="135"/>
      <c r="U183" s="41">
        <f t="shared" si="21"/>
        <v>0</v>
      </c>
    </row>
    <row r="184" spans="1:21" ht="15.75" thickBot="1" x14ac:dyDescent="0.3">
      <c r="A184" s="59" t="s">
        <v>17</v>
      </c>
      <c r="B184" s="59" t="s">
        <v>17</v>
      </c>
      <c r="C184" s="60" t="s">
        <v>17</v>
      </c>
      <c r="D184" s="60" t="s">
        <v>17</v>
      </c>
      <c r="E184" s="60" t="s">
        <v>17</v>
      </c>
      <c r="F184" s="61" t="s">
        <v>17</v>
      </c>
      <c r="G184" s="77" t="s">
        <v>17</v>
      </c>
      <c r="K184" s="24"/>
    </row>
    <row r="185" spans="1:21" ht="15.75" thickBot="1" x14ac:dyDescent="0.3">
      <c r="A185" s="137" t="s">
        <v>181</v>
      </c>
      <c r="B185" s="138"/>
      <c r="C185" s="63"/>
      <c r="D185" s="64"/>
      <c r="E185" s="21">
        <f t="shared" ref="E185:U185" si="22">SUM(E187:E207)</f>
        <v>25696.024999999998</v>
      </c>
      <c r="F185" s="21">
        <f t="shared" si="22"/>
        <v>2774</v>
      </c>
      <c r="G185" s="21">
        <f t="shared" si="22"/>
        <v>2665</v>
      </c>
      <c r="H185" s="21">
        <f t="shared" si="22"/>
        <v>3467</v>
      </c>
      <c r="I185" s="21">
        <f t="shared" si="22"/>
        <v>3531</v>
      </c>
      <c r="J185" s="21">
        <f t="shared" si="22"/>
        <v>1889</v>
      </c>
      <c r="K185" s="21">
        <f t="shared" si="22"/>
        <v>1298</v>
      </c>
      <c r="L185" s="21">
        <f t="shared" si="22"/>
        <v>2297</v>
      </c>
      <c r="M185" s="21">
        <f t="shared" si="22"/>
        <v>2297</v>
      </c>
      <c r="N185" s="183">
        <f t="shared" si="22"/>
        <v>40</v>
      </c>
      <c r="O185" s="21">
        <f t="shared" si="22"/>
        <v>342</v>
      </c>
      <c r="P185" s="21">
        <f t="shared" si="22"/>
        <v>22</v>
      </c>
      <c r="Q185" s="21">
        <f t="shared" si="22"/>
        <v>42</v>
      </c>
      <c r="R185" s="21">
        <f t="shared" si="22"/>
        <v>40</v>
      </c>
      <c r="S185" s="21">
        <f>SUM(S187:S207)</f>
        <v>182</v>
      </c>
      <c r="T185" s="21">
        <f>SUM(T187:T207)</f>
        <v>46</v>
      </c>
      <c r="U185" s="21">
        <f t="shared" si="22"/>
        <v>714</v>
      </c>
    </row>
    <row r="186" spans="1:21" x14ac:dyDescent="0.25">
      <c r="A186" s="61" t="s">
        <v>17</v>
      </c>
      <c r="B186" s="61" t="s">
        <v>17</v>
      </c>
      <c r="C186" s="139" t="s">
        <v>17</v>
      </c>
      <c r="D186" s="139" t="s">
        <v>17</v>
      </c>
      <c r="E186" s="140" t="s">
        <v>17</v>
      </c>
      <c r="F186" s="141" t="s">
        <v>17</v>
      </c>
      <c r="K186" s="24"/>
    </row>
    <row r="187" spans="1:21" x14ac:dyDescent="0.25">
      <c r="A187" s="142" t="s">
        <v>182</v>
      </c>
      <c r="B187" s="44"/>
      <c r="C187" s="44" t="s">
        <v>54</v>
      </c>
      <c r="D187" s="44" t="s">
        <v>21</v>
      </c>
      <c r="E187" s="143">
        <v>267</v>
      </c>
      <c r="F187" s="44">
        <v>0</v>
      </c>
      <c r="G187" s="44">
        <v>0</v>
      </c>
      <c r="H187" s="90">
        <v>267</v>
      </c>
      <c r="I187" s="90">
        <v>267</v>
      </c>
      <c r="J187" s="90"/>
      <c r="K187" s="32"/>
      <c r="L187" s="41"/>
      <c r="M187" s="41"/>
      <c r="N187" s="184">
        <v>0</v>
      </c>
      <c r="O187" s="41">
        <v>0</v>
      </c>
      <c r="P187" s="41">
        <v>0</v>
      </c>
      <c r="Q187" s="41">
        <v>0</v>
      </c>
      <c r="R187" s="41">
        <v>0</v>
      </c>
      <c r="S187" s="41"/>
      <c r="T187" s="41"/>
      <c r="U187" s="41">
        <f>SUM(N187:T187)</f>
        <v>0</v>
      </c>
    </row>
    <row r="188" spans="1:21" x14ac:dyDescent="0.25">
      <c r="A188" s="142" t="s">
        <v>183</v>
      </c>
      <c r="B188" s="44"/>
      <c r="C188" s="44" t="s">
        <v>54</v>
      </c>
      <c r="D188" s="44" t="s">
        <v>21</v>
      </c>
      <c r="E188" s="143">
        <v>29</v>
      </c>
      <c r="F188" s="44">
        <v>0</v>
      </c>
      <c r="G188" s="44">
        <v>0</v>
      </c>
      <c r="H188" s="90">
        <v>29</v>
      </c>
      <c r="I188" s="90">
        <v>29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>
        <f t="shared" ref="U188:U207" si="23">SUM(N188:T188)</f>
        <v>0</v>
      </c>
    </row>
    <row r="189" spans="1:21" x14ac:dyDescent="0.25">
      <c r="A189" s="142" t="s">
        <v>184</v>
      </c>
      <c r="B189" s="44"/>
      <c r="C189" s="44" t="s">
        <v>54</v>
      </c>
      <c r="D189" s="44" t="s">
        <v>21</v>
      </c>
      <c r="E189" s="143">
        <v>58</v>
      </c>
      <c r="F189" s="44"/>
      <c r="G189" s="44"/>
      <c r="H189" s="90">
        <v>58</v>
      </c>
      <c r="I189" s="90">
        <v>58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>
        <f t="shared" si="23"/>
        <v>0</v>
      </c>
    </row>
    <row r="190" spans="1:21" s="4" customFormat="1" x14ac:dyDescent="0.25">
      <c r="A190" s="144" t="s">
        <v>185</v>
      </c>
      <c r="B190" s="27"/>
      <c r="C190" s="27" t="s">
        <v>24</v>
      </c>
      <c r="D190" s="27" t="s">
        <v>21</v>
      </c>
      <c r="E190" s="145">
        <v>157</v>
      </c>
      <c r="F190" s="27">
        <v>0</v>
      </c>
      <c r="G190" s="27">
        <v>0</v>
      </c>
      <c r="H190" s="114">
        <v>0</v>
      </c>
      <c r="I190" s="114">
        <v>157</v>
      </c>
      <c r="J190" s="114"/>
      <c r="K190" s="32"/>
      <c r="L190" s="33"/>
      <c r="M190" s="33"/>
      <c r="N190" s="184">
        <v>0</v>
      </c>
      <c r="O190" s="33">
        <v>0</v>
      </c>
      <c r="P190" s="33">
        <v>0</v>
      </c>
      <c r="Q190" s="33">
        <v>0</v>
      </c>
      <c r="R190" s="33">
        <v>0</v>
      </c>
      <c r="S190" s="33"/>
      <c r="T190" s="33"/>
      <c r="U190" s="41">
        <f t="shared" si="23"/>
        <v>0</v>
      </c>
    </row>
    <row r="191" spans="1:21" s="4" customFormat="1" x14ac:dyDescent="0.25">
      <c r="A191" s="144" t="s">
        <v>186</v>
      </c>
      <c r="B191" s="27"/>
      <c r="C191" s="27" t="s">
        <v>46</v>
      </c>
      <c r="D191" s="27" t="s">
        <v>21</v>
      </c>
      <c r="E191" s="145">
        <v>312</v>
      </c>
      <c r="F191" s="29">
        <v>229</v>
      </c>
      <c r="G191" s="29">
        <v>229</v>
      </c>
      <c r="H191" s="31">
        <v>229</v>
      </c>
      <c r="I191" s="31">
        <v>229</v>
      </c>
      <c r="J191" s="31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41">
        <f t="shared" si="23"/>
        <v>0</v>
      </c>
    </row>
    <row r="192" spans="1:21" s="4" customFormat="1" x14ac:dyDescent="0.25">
      <c r="A192" s="146" t="s">
        <v>187</v>
      </c>
      <c r="B192" s="27"/>
      <c r="C192" s="27" t="s">
        <v>73</v>
      </c>
      <c r="D192" s="27" t="s">
        <v>21</v>
      </c>
      <c r="E192" s="145">
        <v>105</v>
      </c>
      <c r="F192" s="29">
        <v>0</v>
      </c>
      <c r="G192" s="29">
        <v>0</v>
      </c>
      <c r="H192" s="114">
        <v>34</v>
      </c>
      <c r="I192" s="114">
        <v>34</v>
      </c>
      <c r="J192" s="114">
        <v>0</v>
      </c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41">
        <f t="shared" si="23"/>
        <v>0</v>
      </c>
    </row>
    <row r="193" spans="1:21" s="4" customFormat="1" x14ac:dyDescent="0.25">
      <c r="A193" s="144" t="s">
        <v>188</v>
      </c>
      <c r="B193" s="27"/>
      <c r="C193" s="27" t="s">
        <v>73</v>
      </c>
      <c r="D193" s="27" t="s">
        <v>21</v>
      </c>
      <c r="E193" s="145">
        <f>8*200</f>
        <v>1600</v>
      </c>
      <c r="F193" s="29"/>
      <c r="G193" s="29"/>
      <c r="H193" s="114"/>
      <c r="I193" s="114"/>
      <c r="J193" s="114">
        <v>100</v>
      </c>
      <c r="K193" s="32">
        <v>100</v>
      </c>
      <c r="L193" s="33">
        <v>100</v>
      </c>
      <c r="M193" s="33">
        <v>100</v>
      </c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41">
        <f t="shared" si="23"/>
        <v>0</v>
      </c>
    </row>
    <row r="194" spans="1:21" s="4" customFormat="1" x14ac:dyDescent="0.25">
      <c r="A194" s="49" t="s">
        <v>189</v>
      </c>
      <c r="B194" s="27"/>
      <c r="C194" s="27" t="s">
        <v>46</v>
      </c>
      <c r="D194" s="27" t="s">
        <v>21</v>
      </c>
      <c r="E194" s="27">
        <v>400</v>
      </c>
      <c r="F194" s="29">
        <v>200</v>
      </c>
      <c r="G194" s="29">
        <v>200</v>
      </c>
      <c r="H194" s="31">
        <v>200</v>
      </c>
      <c r="I194" s="31">
        <v>200</v>
      </c>
      <c r="J194" s="31"/>
      <c r="K194" s="32"/>
      <c r="L194" s="33">
        <v>50</v>
      </c>
      <c r="M194" s="33">
        <v>50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41">
        <f t="shared" si="23"/>
        <v>0</v>
      </c>
    </row>
    <row r="195" spans="1:21" s="4" customFormat="1" x14ac:dyDescent="0.25">
      <c r="A195" s="49" t="s">
        <v>190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100</v>
      </c>
      <c r="M195" s="33">
        <v>100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41">
        <f t="shared" si="23"/>
        <v>0</v>
      </c>
    </row>
    <row r="196" spans="1:21" s="4" customFormat="1" x14ac:dyDescent="0.25">
      <c r="A196" s="49" t="s">
        <v>191</v>
      </c>
      <c r="B196" s="27"/>
      <c r="C196" s="27" t="s">
        <v>46</v>
      </c>
      <c r="D196" s="27" t="s">
        <v>21</v>
      </c>
      <c r="E196" s="27">
        <v>2400</v>
      </c>
      <c r="F196" s="29">
        <v>600</v>
      </c>
      <c r="G196" s="29">
        <v>600</v>
      </c>
      <c r="H196" s="31">
        <v>600</v>
      </c>
      <c r="I196" s="31">
        <v>600</v>
      </c>
      <c r="J196" s="31"/>
      <c r="K196" s="32"/>
      <c r="L196" s="33">
        <v>200</v>
      </c>
      <c r="M196" s="33">
        <v>200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41">
        <f t="shared" si="23"/>
        <v>0</v>
      </c>
    </row>
    <row r="197" spans="1:21" s="4" customFormat="1" x14ac:dyDescent="0.25">
      <c r="A197" s="49" t="s">
        <v>192</v>
      </c>
      <c r="B197" s="27"/>
      <c r="C197" s="27" t="s">
        <v>46</v>
      </c>
      <c r="D197" s="27" t="s">
        <v>21</v>
      </c>
      <c r="E197" s="27">
        <v>1400</v>
      </c>
      <c r="F197" s="29">
        <v>400</v>
      </c>
      <c r="G197" s="29">
        <v>400</v>
      </c>
      <c r="H197" s="31">
        <v>400</v>
      </c>
      <c r="I197" s="31">
        <v>400</v>
      </c>
      <c r="J197" s="31"/>
      <c r="K197" s="32"/>
      <c r="L197" s="33">
        <v>100</v>
      </c>
      <c r="M197" s="33">
        <v>100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41">
        <f t="shared" si="23"/>
        <v>0</v>
      </c>
    </row>
    <row r="198" spans="1:21" x14ac:dyDescent="0.25">
      <c r="A198" s="26" t="s">
        <v>193</v>
      </c>
      <c r="B198" s="27" t="s">
        <v>172</v>
      </c>
      <c r="C198" s="27" t="s">
        <v>142</v>
      </c>
      <c r="D198" s="27" t="s">
        <v>21</v>
      </c>
      <c r="E198" s="27">
        <v>3598</v>
      </c>
      <c r="F198" s="29">
        <v>500</v>
      </c>
      <c r="G198" s="29">
        <v>500</v>
      </c>
      <c r="H198" s="74">
        <v>500</v>
      </c>
      <c r="I198" s="74">
        <v>500</v>
      </c>
      <c r="J198" s="74">
        <v>400</v>
      </c>
      <c r="K198" s="40">
        <v>200</v>
      </c>
      <c r="L198" s="41">
        <v>100</v>
      </c>
      <c r="M198" s="41">
        <v>100</v>
      </c>
      <c r="N198" s="184">
        <v>0</v>
      </c>
      <c r="O198" s="41">
        <v>0</v>
      </c>
      <c r="P198" s="41">
        <v>0</v>
      </c>
      <c r="Q198" s="41">
        <v>0</v>
      </c>
      <c r="R198" s="41">
        <v>0</v>
      </c>
      <c r="S198" s="41"/>
      <c r="T198" s="41"/>
      <c r="U198" s="41">
        <f t="shared" si="23"/>
        <v>0</v>
      </c>
    </row>
    <row r="199" spans="1:21" s="100" customFormat="1" x14ac:dyDescent="0.25">
      <c r="A199" s="98" t="s">
        <v>194</v>
      </c>
      <c r="B199" s="147" t="s">
        <v>172</v>
      </c>
      <c r="C199" s="147" t="s">
        <v>142</v>
      </c>
      <c r="D199" s="147" t="s">
        <v>21</v>
      </c>
      <c r="E199" s="94">
        <v>480</v>
      </c>
      <c r="F199" s="29">
        <v>0</v>
      </c>
      <c r="G199" s="29">
        <v>0</v>
      </c>
      <c r="H199" s="39">
        <v>0</v>
      </c>
      <c r="I199" s="136">
        <v>0</v>
      </c>
      <c r="J199" s="136"/>
      <c r="K199" s="97"/>
      <c r="L199" s="135"/>
      <c r="M199" s="135"/>
      <c r="N199" s="184">
        <v>0</v>
      </c>
      <c r="O199" s="135">
        <v>0</v>
      </c>
      <c r="P199" s="135">
        <v>0</v>
      </c>
      <c r="Q199" s="135">
        <v>0</v>
      </c>
      <c r="R199" s="135">
        <v>0</v>
      </c>
      <c r="S199" s="135"/>
      <c r="T199" s="135"/>
      <c r="U199" s="41">
        <f t="shared" si="23"/>
        <v>0</v>
      </c>
    </row>
    <row r="200" spans="1:21" s="4" customFormat="1" x14ac:dyDescent="0.25">
      <c r="A200" s="26" t="s">
        <v>195</v>
      </c>
      <c r="B200" s="148"/>
      <c r="C200" s="148" t="s">
        <v>2</v>
      </c>
      <c r="D200" s="148" t="s">
        <v>27</v>
      </c>
      <c r="E200" s="27">
        <v>1280</v>
      </c>
      <c r="F200" s="29">
        <v>0</v>
      </c>
      <c r="G200" s="29">
        <v>0</v>
      </c>
      <c r="H200" s="31">
        <v>0</v>
      </c>
      <c r="I200" s="31">
        <v>130</v>
      </c>
      <c r="J200" s="31">
        <v>200</v>
      </c>
      <c r="K200" s="40">
        <v>150</v>
      </c>
      <c r="L200" s="33">
        <v>117</v>
      </c>
      <c r="M200" s="33">
        <v>117</v>
      </c>
      <c r="N200" s="184">
        <v>0</v>
      </c>
      <c r="O200" s="33">
        <v>0</v>
      </c>
      <c r="P200" s="33">
        <v>0</v>
      </c>
      <c r="Q200" s="33">
        <v>0</v>
      </c>
      <c r="R200" s="33">
        <v>0</v>
      </c>
      <c r="S200" s="33"/>
      <c r="T200" s="33"/>
      <c r="U200" s="41">
        <f t="shared" si="23"/>
        <v>0</v>
      </c>
    </row>
    <row r="201" spans="1:21" s="4" customFormat="1" x14ac:dyDescent="0.25">
      <c r="A201" s="26" t="s">
        <v>195</v>
      </c>
      <c r="B201" s="148"/>
      <c r="C201" s="148" t="s">
        <v>2</v>
      </c>
      <c r="D201" s="148" t="s">
        <v>21</v>
      </c>
      <c r="E201" s="27">
        <v>27</v>
      </c>
      <c r="F201" s="29">
        <v>0</v>
      </c>
      <c r="G201" s="29">
        <v>0</v>
      </c>
      <c r="H201" s="31">
        <v>0</v>
      </c>
      <c r="I201" s="31">
        <v>27</v>
      </c>
      <c r="J201" s="31"/>
      <c r="K201" s="32">
        <v>27</v>
      </c>
      <c r="L201" s="33">
        <v>27</v>
      </c>
      <c r="M201" s="33">
        <v>27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41">
        <f t="shared" si="23"/>
        <v>0</v>
      </c>
    </row>
    <row r="202" spans="1:21" s="4" customFormat="1" x14ac:dyDescent="0.25">
      <c r="A202" s="43" t="s">
        <v>196</v>
      </c>
      <c r="B202" s="149"/>
      <c r="C202" s="149" t="s">
        <v>0</v>
      </c>
      <c r="D202" s="149" t="s">
        <v>27</v>
      </c>
      <c r="E202" s="44">
        <v>1777</v>
      </c>
      <c r="F202" s="50"/>
      <c r="G202" s="50"/>
      <c r="H202" s="48"/>
      <c r="I202" s="48"/>
      <c r="J202" s="48"/>
      <c r="K202" s="52"/>
      <c r="L202" s="53">
        <v>170</v>
      </c>
      <c r="M202" s="53">
        <v>170</v>
      </c>
      <c r="N202" s="184">
        <v>0</v>
      </c>
      <c r="O202" s="53">
        <v>88</v>
      </c>
      <c r="P202" s="53">
        <v>0</v>
      </c>
      <c r="Q202" s="53">
        <v>0</v>
      </c>
      <c r="R202" s="53">
        <v>0</v>
      </c>
      <c r="S202" s="53"/>
      <c r="T202" s="53"/>
      <c r="U202" s="41">
        <f t="shared" si="23"/>
        <v>88</v>
      </c>
    </row>
    <row r="203" spans="1:21" s="4" customFormat="1" x14ac:dyDescent="0.25">
      <c r="A203" s="43" t="s">
        <v>196</v>
      </c>
      <c r="B203" s="149"/>
      <c r="C203" s="149" t="s">
        <v>0</v>
      </c>
      <c r="D203" s="149" t="s">
        <v>21</v>
      </c>
      <c r="E203" s="44">
        <v>889</v>
      </c>
      <c r="F203" s="50"/>
      <c r="G203" s="50"/>
      <c r="H203" s="48"/>
      <c r="I203" s="48"/>
      <c r="J203" s="48"/>
      <c r="K203" s="52"/>
      <c r="L203" s="53">
        <v>50</v>
      </c>
      <c r="M203" s="53">
        <v>50</v>
      </c>
      <c r="N203" s="184">
        <v>0</v>
      </c>
      <c r="O203" s="53">
        <v>46</v>
      </c>
      <c r="P203" s="53">
        <v>0</v>
      </c>
      <c r="Q203" s="53">
        <v>0</v>
      </c>
      <c r="R203" s="53">
        <v>0</v>
      </c>
      <c r="S203" s="53"/>
      <c r="T203" s="53"/>
      <c r="U203" s="41">
        <f t="shared" si="23"/>
        <v>46</v>
      </c>
    </row>
    <row r="204" spans="1:21" x14ac:dyDescent="0.25">
      <c r="A204" s="26" t="s">
        <v>197</v>
      </c>
      <c r="B204" s="27"/>
      <c r="C204" s="27" t="s">
        <v>0</v>
      </c>
      <c r="D204" s="27" t="s">
        <v>27</v>
      </c>
      <c r="E204" s="28">
        <v>2520</v>
      </c>
      <c r="F204" s="34">
        <v>645</v>
      </c>
      <c r="G204" s="29">
        <v>500</v>
      </c>
      <c r="H204" s="39">
        <v>750</v>
      </c>
      <c r="I204" s="39">
        <v>500</v>
      </c>
      <c r="J204" s="39">
        <v>600</v>
      </c>
      <c r="K204" s="40">
        <v>432</v>
      </c>
      <c r="L204" s="41">
        <v>732</v>
      </c>
      <c r="M204" s="41">
        <v>732</v>
      </c>
      <c r="N204" s="184">
        <v>0</v>
      </c>
      <c r="O204" s="41">
        <v>148</v>
      </c>
      <c r="P204" s="41">
        <v>22</v>
      </c>
      <c r="Q204" s="41">
        <v>0</v>
      </c>
      <c r="R204" s="41">
        <v>40</v>
      </c>
      <c r="S204" s="41">
        <v>73</v>
      </c>
      <c r="T204" s="41"/>
      <c r="U204" s="41">
        <f t="shared" si="23"/>
        <v>283</v>
      </c>
    </row>
    <row r="205" spans="1:21" x14ac:dyDescent="0.25">
      <c r="A205" s="43" t="s">
        <v>198</v>
      </c>
      <c r="B205" s="44"/>
      <c r="C205" s="44" t="s">
        <v>0</v>
      </c>
      <c r="D205" s="44" t="s">
        <v>27</v>
      </c>
      <c r="E205" s="45">
        <f>10*177.721</f>
        <v>1777.21</v>
      </c>
      <c r="F205" s="46"/>
      <c r="G205" s="50"/>
      <c r="H205" s="48"/>
      <c r="I205" s="48">
        <v>0</v>
      </c>
      <c r="J205" s="48">
        <v>89</v>
      </c>
      <c r="K205" s="52">
        <v>89</v>
      </c>
      <c r="L205" s="53">
        <v>150</v>
      </c>
      <c r="M205" s="53">
        <v>150</v>
      </c>
      <c r="N205" s="184">
        <v>0</v>
      </c>
      <c r="O205" s="53">
        <v>0</v>
      </c>
      <c r="P205" s="53">
        <v>0</v>
      </c>
      <c r="Q205" s="53">
        <v>42</v>
      </c>
      <c r="R205" s="53">
        <v>0</v>
      </c>
      <c r="S205" s="53"/>
      <c r="T205" s="53"/>
      <c r="U205" s="41">
        <f t="shared" si="23"/>
        <v>42</v>
      </c>
    </row>
    <row r="206" spans="1:21" x14ac:dyDescent="0.25">
      <c r="A206" s="43" t="s">
        <v>235</v>
      </c>
      <c r="B206" s="44"/>
      <c r="C206" s="44" t="s">
        <v>0</v>
      </c>
      <c r="D206" s="44" t="s">
        <v>27</v>
      </c>
      <c r="E206" s="45">
        <v>3554</v>
      </c>
      <c r="F206" s="46"/>
      <c r="G206" s="50"/>
      <c r="H206" s="48"/>
      <c r="I206" s="48"/>
      <c r="J206" s="48"/>
      <c r="K206" s="52"/>
      <c r="L206" s="53"/>
      <c r="M206" s="53"/>
      <c r="N206" s="184"/>
      <c r="O206" s="53"/>
      <c r="P206" s="53"/>
      <c r="Q206" s="53"/>
      <c r="R206" s="53"/>
      <c r="S206" s="53"/>
      <c r="T206" s="53"/>
      <c r="U206" s="41"/>
    </row>
    <row r="207" spans="1:21" x14ac:dyDescent="0.25">
      <c r="A207" s="26" t="s">
        <v>199</v>
      </c>
      <c r="B207" s="26"/>
      <c r="C207" s="27" t="s">
        <v>0</v>
      </c>
      <c r="D207" s="27" t="s">
        <v>27</v>
      </c>
      <c r="E207" s="28">
        <f>15*177.721</f>
        <v>2665.8150000000001</v>
      </c>
      <c r="F207" s="29">
        <v>0</v>
      </c>
      <c r="G207" s="29">
        <v>36</v>
      </c>
      <c r="H207" s="150">
        <v>200</v>
      </c>
      <c r="I207" s="150">
        <v>200</v>
      </c>
      <c r="J207" s="150">
        <v>500</v>
      </c>
      <c r="K207" s="40">
        <v>300</v>
      </c>
      <c r="L207" s="41">
        <v>401</v>
      </c>
      <c r="M207" s="41">
        <v>401</v>
      </c>
      <c r="N207" s="184">
        <v>40</v>
      </c>
      <c r="O207" s="41">
        <v>60</v>
      </c>
      <c r="P207" s="41">
        <v>0</v>
      </c>
      <c r="Q207" s="41">
        <v>0</v>
      </c>
      <c r="R207" s="41">
        <v>0</v>
      </c>
      <c r="S207" s="41">
        <v>109</v>
      </c>
      <c r="T207" s="41">
        <v>46</v>
      </c>
      <c r="U207" s="41">
        <f t="shared" si="23"/>
        <v>255</v>
      </c>
    </row>
    <row r="208" spans="1:21" ht="15.75" thickBot="1" x14ac:dyDescent="0.3">
      <c r="A208" s="59" t="s">
        <v>17</v>
      </c>
      <c r="B208" s="59" t="s">
        <v>17</v>
      </c>
      <c r="C208" s="60" t="s">
        <v>17</v>
      </c>
      <c r="D208" s="60" t="s">
        <v>17</v>
      </c>
      <c r="E208" s="60" t="s">
        <v>17</v>
      </c>
      <c r="F208" s="61" t="s">
        <v>17</v>
      </c>
      <c r="K208" s="24"/>
    </row>
    <row r="209" spans="1:21" ht="16.5" thickBot="1" x14ac:dyDescent="0.3">
      <c r="A209" s="151" t="s">
        <v>200</v>
      </c>
      <c r="B209" s="152"/>
      <c r="C209" s="153"/>
      <c r="D209" s="154"/>
      <c r="E209" s="155">
        <f t="shared" ref="E209:U209" si="24">E185+E145+E130+E104+E93+E69+E43+E32+E8</f>
        <v>546408.00565046608</v>
      </c>
      <c r="F209" s="155">
        <f t="shared" si="24"/>
        <v>55858.138607500005</v>
      </c>
      <c r="G209" s="155">
        <f t="shared" si="24"/>
        <v>62907</v>
      </c>
      <c r="H209" s="155">
        <f t="shared" si="24"/>
        <v>37430</v>
      </c>
      <c r="I209" s="155">
        <f t="shared" si="24"/>
        <v>42858</v>
      </c>
      <c r="J209" s="155">
        <f t="shared" si="24"/>
        <v>38279</v>
      </c>
      <c r="K209" s="155">
        <f t="shared" si="24"/>
        <v>31838</v>
      </c>
      <c r="L209" s="155">
        <f t="shared" si="24"/>
        <v>33264</v>
      </c>
      <c r="M209" s="155">
        <f t="shared" si="24"/>
        <v>34980</v>
      </c>
      <c r="N209" s="189">
        <f t="shared" si="24"/>
        <v>767</v>
      </c>
      <c r="O209" s="155">
        <f t="shared" si="24"/>
        <v>1390</v>
      </c>
      <c r="P209" s="155">
        <f t="shared" si="24"/>
        <v>1482</v>
      </c>
      <c r="Q209" s="155">
        <f t="shared" si="24"/>
        <v>926</v>
      </c>
      <c r="R209" s="155">
        <f t="shared" si="24"/>
        <v>1121</v>
      </c>
      <c r="S209" s="155">
        <f t="shared" si="24"/>
        <v>1202</v>
      </c>
      <c r="T209" s="155">
        <f t="shared" si="24"/>
        <v>2712</v>
      </c>
      <c r="U209" s="155">
        <f t="shared" si="24"/>
        <v>9600</v>
      </c>
    </row>
    <row r="210" spans="1:21" x14ac:dyDescent="0.25">
      <c r="C210" s="1"/>
      <c r="D210" s="1"/>
      <c r="E210" s="1"/>
      <c r="F210" s="2"/>
      <c r="G210" s="2"/>
      <c r="H210" s="3"/>
      <c r="K210" s="24"/>
    </row>
    <row r="211" spans="1:21" x14ac:dyDescent="0.25">
      <c r="C211" s="1"/>
      <c r="D211" s="1"/>
      <c r="E211" s="1"/>
      <c r="F211" s="2"/>
      <c r="G211" s="2"/>
      <c r="H211" s="3"/>
      <c r="K211" s="24"/>
      <c r="O211" s="180"/>
      <c r="P211" s="180"/>
      <c r="Q211" s="180"/>
      <c r="R211" s="180"/>
      <c r="S211" s="180"/>
      <c r="T211" s="180"/>
      <c r="U211" s="180"/>
    </row>
    <row r="212" spans="1:21" x14ac:dyDescent="0.25">
      <c r="C212" s="1"/>
      <c r="D212" s="1"/>
      <c r="E212" s="1"/>
      <c r="F212" s="2"/>
      <c r="G212" s="2"/>
      <c r="H212" s="3"/>
      <c r="K212" s="24"/>
    </row>
    <row r="213" spans="1:21" x14ac:dyDescent="0.25">
      <c r="C213" s="1"/>
      <c r="D213" s="1"/>
      <c r="E213" s="1"/>
      <c r="F213" s="2"/>
      <c r="G213" s="2"/>
      <c r="H213" s="3"/>
      <c r="K213" s="24"/>
      <c r="T213" s="196"/>
    </row>
    <row r="214" spans="1:21" x14ac:dyDescent="0.25">
      <c r="C214" s="1"/>
      <c r="D214" s="1"/>
      <c r="E214" s="1"/>
      <c r="F214" s="2"/>
      <c r="G214" s="2"/>
      <c r="H214" s="3"/>
      <c r="K214" s="24"/>
    </row>
    <row r="215" spans="1:21" x14ac:dyDescent="0.25">
      <c r="C215" s="1"/>
      <c r="D215" s="1"/>
      <c r="E215" s="1"/>
      <c r="F215" s="2"/>
      <c r="G215" s="2"/>
      <c r="H215" s="3"/>
      <c r="K215" s="24"/>
      <c r="P215" s="24"/>
      <c r="Q215" s="24"/>
      <c r="R215" s="24"/>
      <c r="S215" s="24"/>
      <c r="T215" s="24"/>
    </row>
    <row r="216" spans="1:21" x14ac:dyDescent="0.25">
      <c r="C216" s="1"/>
      <c r="D216" s="1"/>
      <c r="E216" s="1"/>
      <c r="F216" s="2"/>
      <c r="G216" s="2"/>
      <c r="H216" s="3"/>
      <c r="K216" s="24"/>
      <c r="T216" s="215"/>
    </row>
    <row r="217" spans="1:21" x14ac:dyDescent="0.25">
      <c r="C217" s="1"/>
      <c r="D217" s="1"/>
      <c r="E217" s="1"/>
      <c r="F217" s="2"/>
      <c r="G217" s="2"/>
      <c r="H217" s="3"/>
      <c r="K217" s="24"/>
      <c r="T217" s="212"/>
    </row>
    <row r="218" spans="1:21" x14ac:dyDescent="0.25">
      <c r="C218" s="1"/>
      <c r="D218" s="1"/>
      <c r="E218" s="1"/>
      <c r="F218" s="2"/>
      <c r="G218" s="2"/>
      <c r="H218" s="3"/>
      <c r="K218" s="24"/>
    </row>
    <row r="219" spans="1:21" x14ac:dyDescent="0.25">
      <c r="C219" s="1"/>
      <c r="D219" s="1"/>
      <c r="E219" s="1"/>
      <c r="F219" s="2"/>
      <c r="G219" s="2"/>
      <c r="H219" s="3"/>
      <c r="K219" s="24"/>
    </row>
    <row r="220" spans="1:21" x14ac:dyDescent="0.25">
      <c r="C220" s="1"/>
      <c r="D220" s="1"/>
      <c r="E220" s="1"/>
      <c r="F220" s="2"/>
      <c r="G220" s="2"/>
      <c r="H220" s="3"/>
      <c r="K220" s="24"/>
    </row>
    <row r="221" spans="1:21" x14ac:dyDescent="0.25">
      <c r="C221" s="1"/>
      <c r="D221" s="1"/>
      <c r="E221" s="1"/>
      <c r="F221" s="2"/>
      <c r="G221" s="2"/>
      <c r="H221" s="3"/>
      <c r="K221" s="24"/>
    </row>
    <row r="222" spans="1:21" x14ac:dyDescent="0.25">
      <c r="C222" s="1"/>
      <c r="D222" s="1"/>
      <c r="E222" s="1"/>
      <c r="F222" s="2"/>
      <c r="G222" s="2"/>
      <c r="H222" s="3"/>
      <c r="K222" s="24"/>
    </row>
    <row r="223" spans="1:21" x14ac:dyDescent="0.25">
      <c r="C223" s="1"/>
      <c r="D223" s="1"/>
      <c r="E223" s="1"/>
      <c r="F223" s="2"/>
      <c r="G223" s="2"/>
      <c r="H223" s="3"/>
      <c r="K223" s="24"/>
    </row>
    <row r="224" spans="1:21" x14ac:dyDescent="0.25">
      <c r="C224" s="1"/>
      <c r="D224" s="1"/>
      <c r="E224" s="1"/>
      <c r="F224" s="2"/>
      <c r="G224" s="2"/>
      <c r="H224" s="3"/>
      <c r="K224" s="24"/>
    </row>
    <row r="225" spans="3:11" x14ac:dyDescent="0.25">
      <c r="C225" s="1"/>
      <c r="D225" s="1"/>
      <c r="E225" s="1"/>
      <c r="F225" s="2"/>
      <c r="G225" s="2"/>
      <c r="H225" s="3"/>
      <c r="K225" s="24"/>
    </row>
    <row r="226" spans="3:11" x14ac:dyDescent="0.25">
      <c r="C226" s="1"/>
      <c r="D226" s="1"/>
      <c r="E226" s="1"/>
      <c r="F226" s="2"/>
      <c r="G226" s="2"/>
      <c r="H226" s="3"/>
      <c r="K226" s="24"/>
    </row>
    <row r="227" spans="3:11" x14ac:dyDescent="0.25">
      <c r="C227" s="1"/>
      <c r="D227" s="1"/>
      <c r="E227" s="1"/>
      <c r="F227" s="2"/>
      <c r="G227" s="2"/>
      <c r="H227" s="3"/>
      <c r="K227" s="24"/>
    </row>
    <row r="228" spans="3:11" x14ac:dyDescent="0.25">
      <c r="C228" s="1"/>
      <c r="D228" s="1"/>
      <c r="E228" s="1"/>
      <c r="F228" s="2"/>
      <c r="G228" s="2"/>
      <c r="H228" s="3"/>
      <c r="K228" s="24"/>
    </row>
    <row r="229" spans="3:11" x14ac:dyDescent="0.25">
      <c r="C229" s="1"/>
      <c r="D229" s="1"/>
      <c r="E229" s="1"/>
      <c r="F229" s="2"/>
      <c r="G229" s="2"/>
      <c r="H229" s="3"/>
      <c r="K229" s="24"/>
    </row>
    <row r="230" spans="3:11" x14ac:dyDescent="0.25">
      <c r="C230" s="1"/>
      <c r="D230" s="1"/>
      <c r="E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F236" s="2"/>
      <c r="G236" s="2"/>
      <c r="H236" s="3"/>
      <c r="K236" s="24"/>
    </row>
    <row r="237" spans="3:11" x14ac:dyDescent="0.25">
      <c r="C237" s="1"/>
      <c r="D237" s="1"/>
      <c r="F237" s="2"/>
      <c r="G237" s="2"/>
      <c r="H237" s="3"/>
      <c r="K237" s="24"/>
    </row>
    <row r="238" spans="3:11" x14ac:dyDescent="0.25">
      <c r="C238" s="1"/>
      <c r="D238" s="1"/>
      <c r="F238" s="2"/>
      <c r="G238" s="2"/>
      <c r="H238" s="3"/>
      <c r="K238" s="24"/>
    </row>
    <row r="239" spans="3:11" x14ac:dyDescent="0.25">
      <c r="C239" s="1"/>
      <c r="D239" s="1"/>
      <c r="F239" s="2"/>
      <c r="G239" s="2"/>
      <c r="H239" s="3"/>
      <c r="K239" s="24"/>
    </row>
    <row r="240" spans="3:11" x14ac:dyDescent="0.25">
      <c r="C240" s="1"/>
      <c r="D240" s="1"/>
      <c r="F240" s="2"/>
      <c r="G240" s="2"/>
      <c r="H240" s="3"/>
      <c r="K240" s="24"/>
    </row>
    <row r="241" spans="3:11" x14ac:dyDescent="0.25">
      <c r="C241" s="1"/>
      <c r="D241" s="1"/>
      <c r="F241" s="2"/>
      <c r="G241" s="2"/>
      <c r="H241" s="3"/>
      <c r="K241" s="24"/>
    </row>
    <row r="242" spans="3:11" x14ac:dyDescent="0.25">
      <c r="C242" s="1"/>
      <c r="D242" s="1"/>
      <c r="F242" s="2"/>
      <c r="G242" s="2"/>
      <c r="H242" s="3"/>
      <c r="K242" s="24"/>
    </row>
    <row r="243" spans="3:11" x14ac:dyDescent="0.25">
      <c r="C243" s="1"/>
      <c r="D243" s="1"/>
      <c r="F243" s="2"/>
      <c r="G243" s="2"/>
      <c r="H243" s="3"/>
      <c r="K243" s="24"/>
    </row>
    <row r="244" spans="3:11" x14ac:dyDescent="0.25">
      <c r="C244" s="1"/>
      <c r="D244" s="1"/>
      <c r="F244" s="2"/>
      <c r="G244" s="2"/>
      <c r="H244" s="3"/>
      <c r="K244" s="24"/>
    </row>
    <row r="245" spans="3:11" x14ac:dyDescent="0.25">
      <c r="C245" s="1"/>
      <c r="D245" s="1"/>
      <c r="K245" s="24"/>
    </row>
    <row r="246" spans="3:11" x14ac:dyDescent="0.25">
      <c r="C246" s="1"/>
      <c r="D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1" x14ac:dyDescent="0.25">
      <c r="C257" s="1"/>
      <c r="D257" s="1"/>
      <c r="G257" s="1"/>
      <c r="K257" s="24"/>
    </row>
    <row r="258" spans="3:11" x14ac:dyDescent="0.25">
      <c r="C258" s="1"/>
      <c r="D258" s="1"/>
      <c r="G258" s="1"/>
      <c r="K258" s="24"/>
    </row>
    <row r="259" spans="3:11" x14ac:dyDescent="0.25">
      <c r="C259" s="1"/>
      <c r="D259" s="1"/>
      <c r="G259" s="1"/>
      <c r="K259" s="24"/>
    </row>
    <row r="260" spans="3:11" x14ac:dyDescent="0.25">
      <c r="C260" s="1"/>
      <c r="D260" s="1"/>
      <c r="G260" s="1"/>
      <c r="K260" s="24"/>
    </row>
    <row r="261" spans="3:11" x14ac:dyDescent="0.25">
      <c r="C261" s="1"/>
      <c r="D261" s="1"/>
      <c r="G261" s="1"/>
      <c r="K261" s="24"/>
    </row>
    <row r="262" spans="3:11" x14ac:dyDescent="0.25">
      <c r="C262" s="1"/>
      <c r="D262" s="1"/>
      <c r="G262" s="1"/>
      <c r="K262" s="24"/>
    </row>
    <row r="263" spans="3:11" x14ac:dyDescent="0.25">
      <c r="C263" s="1"/>
      <c r="D263" s="1"/>
      <c r="G263" s="1"/>
      <c r="K263" s="24"/>
    </row>
    <row r="264" spans="3:11" x14ac:dyDescent="0.25">
      <c r="C264" s="1"/>
      <c r="D264" s="1"/>
      <c r="G264" s="1"/>
      <c r="K264" s="24"/>
    </row>
    <row r="265" spans="3:11" x14ac:dyDescent="0.25">
      <c r="C265" s="1"/>
      <c r="D265" s="1"/>
      <c r="G265" s="1"/>
      <c r="K265" s="24"/>
    </row>
    <row r="266" spans="3:11" x14ac:dyDescent="0.25">
      <c r="C266" s="1"/>
      <c r="D266" s="1"/>
      <c r="G266" s="1"/>
      <c r="H266" s="1"/>
      <c r="I266" s="1"/>
      <c r="J266" s="1"/>
    </row>
    <row r="267" spans="3:11" x14ac:dyDescent="0.25">
      <c r="C267" s="1"/>
      <c r="D267" s="1"/>
      <c r="G267" s="1"/>
      <c r="H267" s="1"/>
      <c r="I267" s="1"/>
      <c r="J267" s="1"/>
    </row>
    <row r="268" spans="3:11" x14ac:dyDescent="0.25">
      <c r="C268" s="1"/>
      <c r="D268" s="1"/>
      <c r="G268" s="1"/>
      <c r="H268" s="1"/>
      <c r="I268" s="1"/>
      <c r="J268" s="1"/>
    </row>
    <row r="269" spans="3:11" x14ac:dyDescent="0.25">
      <c r="C269" s="1"/>
      <c r="D269" s="1"/>
      <c r="G269" s="1"/>
      <c r="H269" s="1"/>
      <c r="I269" s="1"/>
      <c r="J269" s="1"/>
    </row>
    <row r="270" spans="3:11" x14ac:dyDescent="0.25">
      <c r="C270" s="1"/>
      <c r="D270" s="1"/>
      <c r="G270" s="1"/>
      <c r="H270" s="1"/>
      <c r="I270" s="1"/>
      <c r="J270" s="1"/>
    </row>
    <row r="271" spans="3:11" x14ac:dyDescent="0.25">
      <c r="C271" s="1"/>
      <c r="D271" s="1"/>
      <c r="G271" s="1"/>
      <c r="H271" s="1"/>
      <c r="I271" s="1"/>
      <c r="J271" s="1"/>
    </row>
    <row r="272" spans="3:11" x14ac:dyDescent="0.25">
      <c r="C272" s="1"/>
      <c r="D272" s="1"/>
      <c r="G272" s="1"/>
      <c r="H272" s="1"/>
      <c r="I272" s="1"/>
      <c r="J272" s="1"/>
    </row>
    <row r="273" spans="3:14" s="6" customFormat="1" x14ac:dyDescent="0.25">
      <c r="C273" s="1"/>
      <c r="D273" s="1"/>
      <c r="E273" s="2"/>
      <c r="F273" s="4"/>
      <c r="G273" s="1"/>
      <c r="N273" s="190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</sheetData>
  <autoFilter ref="A9:N209" xr:uid="{00000000-0009-0000-0000-000007000000}"/>
  <mergeCells count="2">
    <mergeCell ref="A2:N2"/>
    <mergeCell ref="A3:N3"/>
  </mergeCells>
  <pageMargins left="0.31496062992125984" right="0.11811023622047245" top="0.35433070866141736" bottom="0.35433070866141736" header="0.31496062992125984" footer="0.31496062992125984"/>
  <pageSetup scale="4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BV903"/>
  <sheetViews>
    <sheetView topLeftCell="J187" workbookViewId="0">
      <selection activeCell="U217" sqref="U217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1" width="14.85546875" style="1" customWidth="1"/>
    <col min="22" max="22" width="13.5703125" style="1" customWidth="1"/>
    <col min="23" max="16384" width="11.5703125" style="1"/>
  </cols>
  <sheetData>
    <row r="2" spans="1:22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2" ht="15.75" x14ac:dyDescent="0.25">
      <c r="A3" s="234" t="s">
        <v>230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2" ht="15.75" thickBot="1" x14ac:dyDescent="0.3">
      <c r="F4" s="7"/>
    </row>
    <row r="5" spans="1:22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  <c r="V5" s="11"/>
    </row>
    <row r="6" spans="1:22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>
        <v>45139</v>
      </c>
      <c r="V6" s="156" t="s">
        <v>220</v>
      </c>
    </row>
    <row r="7" spans="1:22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2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V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>SUM(S10:S30)</f>
        <v>23</v>
      </c>
      <c r="T8" s="21">
        <f>SUM(T10:T30)</f>
        <v>601</v>
      </c>
      <c r="U8" s="21">
        <f>SUM(U10:U30)</f>
        <v>73</v>
      </c>
      <c r="V8" s="21">
        <f t="shared" si="1"/>
        <v>1292</v>
      </c>
    </row>
    <row r="9" spans="1:22" x14ac:dyDescent="0.25">
      <c r="A9" s="22"/>
      <c r="B9" s="22"/>
      <c r="C9" s="22"/>
      <c r="D9" s="22"/>
      <c r="E9" s="22"/>
      <c r="F9" s="23"/>
      <c r="K9" s="24"/>
    </row>
    <row r="10" spans="1:22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/>
      <c r="V10" s="33">
        <f>SUM(N10:U10)</f>
        <v>0</v>
      </c>
    </row>
    <row r="11" spans="1:22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/>
      <c r="V11" s="33">
        <f t="shared" ref="V11:V29" si="2">SUM(N11:U11)</f>
        <v>0</v>
      </c>
    </row>
    <row r="12" spans="1:22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/>
      <c r="V12" s="33">
        <f t="shared" si="2"/>
        <v>0</v>
      </c>
    </row>
    <row r="13" spans="1:22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/>
      <c r="V13" s="33">
        <f t="shared" si="2"/>
        <v>0</v>
      </c>
    </row>
    <row r="14" spans="1:22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V14" s="33">
        <f t="shared" si="2"/>
        <v>0</v>
      </c>
    </row>
    <row r="15" spans="1:22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41"/>
      <c r="V15" s="33">
        <f t="shared" si="2"/>
        <v>0</v>
      </c>
    </row>
    <row r="16" spans="1:22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V16" s="33">
        <f t="shared" si="2"/>
        <v>0</v>
      </c>
    </row>
    <row r="17" spans="1:22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41"/>
      <c r="V17" s="33">
        <f t="shared" si="2"/>
        <v>0</v>
      </c>
    </row>
    <row r="18" spans="1:22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/>
      <c r="V18" s="33">
        <f t="shared" si="2"/>
        <v>0</v>
      </c>
    </row>
    <row r="19" spans="1:22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41">
        <v>25</v>
      </c>
      <c r="V19" s="33">
        <f t="shared" si="2"/>
        <v>138</v>
      </c>
    </row>
    <row r="20" spans="1:22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33">
        <f t="shared" si="2"/>
        <v>0</v>
      </c>
    </row>
    <row r="21" spans="1:22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33">
        <f t="shared" si="2"/>
        <v>0</v>
      </c>
    </row>
    <row r="22" spans="1:22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41">
        <v>11</v>
      </c>
      <c r="V22" s="33">
        <f t="shared" si="2"/>
        <v>282</v>
      </c>
    </row>
    <row r="23" spans="1:22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41">
        <v>1</v>
      </c>
      <c r="V23" s="33">
        <f t="shared" si="2"/>
        <v>93</v>
      </c>
    </row>
    <row r="24" spans="1:22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41"/>
      <c r="V24" s="33">
        <f t="shared" si="2"/>
        <v>0</v>
      </c>
    </row>
    <row r="25" spans="1:22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53"/>
      <c r="V25" s="33">
        <f t="shared" si="2"/>
        <v>107</v>
      </c>
    </row>
    <row r="26" spans="1:22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53">
        <v>36</v>
      </c>
      <c r="V26" s="33">
        <f t="shared" si="2"/>
        <v>36</v>
      </c>
    </row>
    <row r="27" spans="1:22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53"/>
      <c r="V27" s="33">
        <f t="shared" si="2"/>
        <v>533</v>
      </c>
    </row>
    <row r="28" spans="1:22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41"/>
      <c r="V28" s="33">
        <f t="shared" si="2"/>
        <v>103</v>
      </c>
    </row>
    <row r="29" spans="1:22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33">
        <f t="shared" si="2"/>
        <v>0</v>
      </c>
    </row>
    <row r="30" spans="1:22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/>
      <c r="V30" s="33">
        <f>SUM(N30:U30)</f>
        <v>0</v>
      </c>
    </row>
    <row r="31" spans="1:22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2" ht="15.75" thickBot="1" x14ac:dyDescent="0.3">
      <c r="A32" s="62" t="s">
        <v>47</v>
      </c>
      <c r="B32" s="63"/>
      <c r="C32" s="63"/>
      <c r="D32" s="64"/>
      <c r="E32" s="21">
        <f t="shared" ref="E32:L32" si="3">SUM(E34:E41)</f>
        <v>2795.1389799999997</v>
      </c>
      <c r="F32" s="21">
        <f t="shared" si="3"/>
        <v>353</v>
      </c>
      <c r="G32" s="21">
        <f t="shared" si="3"/>
        <v>353</v>
      </c>
      <c r="H32" s="21">
        <f t="shared" si="3"/>
        <v>566</v>
      </c>
      <c r="I32" s="21">
        <f t="shared" si="3"/>
        <v>566</v>
      </c>
      <c r="J32" s="21">
        <f t="shared" si="3"/>
        <v>461</v>
      </c>
      <c r="K32" s="21">
        <f t="shared" si="3"/>
        <v>461</v>
      </c>
      <c r="L32" s="21">
        <f t="shared" si="3"/>
        <v>481</v>
      </c>
      <c r="M32" s="21">
        <f>SUM(M34:M41)</f>
        <v>481</v>
      </c>
      <c r="N32" s="183">
        <f t="shared" ref="N32:V32" si="4">SUM(N34:N41)</f>
        <v>0</v>
      </c>
      <c r="O32" s="21">
        <f t="shared" si="4"/>
        <v>0</v>
      </c>
      <c r="P32" s="21">
        <f t="shared" si="4"/>
        <v>0</v>
      </c>
      <c r="Q32" s="21">
        <f t="shared" si="4"/>
        <v>0</v>
      </c>
      <c r="R32" s="21">
        <f t="shared" si="4"/>
        <v>0</v>
      </c>
      <c r="S32" s="21">
        <f>SUM(S34:S41)</f>
        <v>0</v>
      </c>
      <c r="T32" s="21">
        <f>SUM(T34:T41)</f>
        <v>0</v>
      </c>
      <c r="U32" s="21">
        <f>SUM(U34:U41)</f>
        <v>0</v>
      </c>
      <c r="V32" s="21">
        <f t="shared" si="4"/>
        <v>0</v>
      </c>
    </row>
    <row r="33" spans="1:22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22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/>
      <c r="V34" s="32">
        <f t="shared" ref="V34:V41" si="5">SUM(N34:U34)</f>
        <v>0</v>
      </c>
    </row>
    <row r="35" spans="1:22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/>
      <c r="V35" s="32">
        <f t="shared" si="5"/>
        <v>0</v>
      </c>
    </row>
    <row r="36" spans="1:22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/>
      <c r="V36" s="32">
        <f t="shared" si="5"/>
        <v>0</v>
      </c>
    </row>
    <row r="37" spans="1:22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/>
      <c r="V37" s="32">
        <f t="shared" si="5"/>
        <v>0</v>
      </c>
    </row>
    <row r="38" spans="1:22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/>
      <c r="V38" s="32">
        <f t="shared" si="5"/>
        <v>0</v>
      </c>
    </row>
    <row r="39" spans="1:22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/>
      <c r="V39" s="32">
        <f t="shared" si="5"/>
        <v>0</v>
      </c>
    </row>
    <row r="40" spans="1:22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/>
      <c r="V40" s="32">
        <f t="shared" si="5"/>
        <v>0</v>
      </c>
    </row>
    <row r="41" spans="1:22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/>
      <c r="V41" s="32">
        <f t="shared" si="5"/>
        <v>0</v>
      </c>
    </row>
    <row r="42" spans="1:22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22" ht="15.75" thickBot="1" x14ac:dyDescent="0.3">
      <c r="A43" s="18" t="s">
        <v>60</v>
      </c>
      <c r="B43" s="19"/>
      <c r="C43" s="66"/>
      <c r="D43" s="64"/>
      <c r="E43" s="21">
        <f t="shared" ref="E43:L43" si="6">SUM(E45:E67)</f>
        <v>121922.489</v>
      </c>
      <c r="F43" s="21">
        <f t="shared" si="6"/>
        <v>14548</v>
      </c>
      <c r="G43" s="21">
        <f t="shared" si="6"/>
        <v>10447</v>
      </c>
      <c r="H43" s="21">
        <f t="shared" si="6"/>
        <v>9722</v>
      </c>
      <c r="I43" s="21">
        <f t="shared" si="6"/>
        <v>8915</v>
      </c>
      <c r="J43" s="21">
        <f t="shared" si="6"/>
        <v>8878</v>
      </c>
      <c r="K43" s="21">
        <f t="shared" si="6"/>
        <v>5378</v>
      </c>
      <c r="L43" s="21">
        <f t="shared" si="6"/>
        <v>7611</v>
      </c>
      <c r="M43" s="21">
        <f>SUM(M45:M67)</f>
        <v>7611</v>
      </c>
      <c r="N43" s="183">
        <f t="shared" ref="N43:V43" si="7">SUM(N45:N67)</f>
        <v>11</v>
      </c>
      <c r="O43" s="21">
        <f t="shared" si="7"/>
        <v>179</v>
      </c>
      <c r="P43" s="21">
        <f t="shared" si="7"/>
        <v>487</v>
      </c>
      <c r="Q43" s="21">
        <f t="shared" si="7"/>
        <v>0</v>
      </c>
      <c r="R43" s="21">
        <f t="shared" si="7"/>
        <v>39</v>
      </c>
      <c r="S43" s="21">
        <f>SUM(S45:S67)</f>
        <v>99</v>
      </c>
      <c r="T43" s="21">
        <f>SUM(T45:T67)</f>
        <v>26</v>
      </c>
      <c r="U43" s="21">
        <f>SUM(U45:U67)</f>
        <v>386</v>
      </c>
      <c r="V43" s="21">
        <f t="shared" si="7"/>
        <v>1227</v>
      </c>
    </row>
    <row r="44" spans="1:22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</row>
    <row r="45" spans="1:22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/>
      <c r="V45" s="41">
        <f t="shared" ref="V45:V67" si="8">SUM(N45:U45)</f>
        <v>0</v>
      </c>
    </row>
    <row r="46" spans="1:22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v>218</v>
      </c>
      <c r="V46" s="41">
        <f t="shared" si="8"/>
        <v>320</v>
      </c>
    </row>
    <row r="47" spans="1:22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41">
        <f t="shared" si="8"/>
        <v>0</v>
      </c>
    </row>
    <row r="48" spans="1:22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/>
      <c r="V48" s="41">
        <f t="shared" si="8"/>
        <v>0</v>
      </c>
    </row>
    <row r="49" spans="1:22" x14ac:dyDescent="0.25">
      <c r="A49" s="25" t="s">
        <v>65</v>
      </c>
      <c r="B49" s="27" t="s">
        <v>66</v>
      </c>
      <c r="C49" s="27" t="s">
        <v>4</v>
      </c>
      <c r="D49" s="27" t="s">
        <v>27</v>
      </c>
      <c r="E49" s="28">
        <v>17322</v>
      </c>
      <c r="F49" s="34">
        <v>0</v>
      </c>
      <c r="G49" s="30">
        <v>0</v>
      </c>
      <c r="H49" s="39">
        <v>173</v>
      </c>
      <c r="I49" s="39">
        <v>173</v>
      </c>
      <c r="J49" s="39">
        <v>878</v>
      </c>
      <c r="K49" s="40">
        <v>378</v>
      </c>
      <c r="L49" s="41">
        <v>400</v>
      </c>
      <c r="M49" s="41">
        <v>400</v>
      </c>
      <c r="N49" s="184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/>
      <c r="V49" s="41">
        <f t="shared" si="8"/>
        <v>0</v>
      </c>
    </row>
    <row r="50" spans="1:22" x14ac:dyDescent="0.25">
      <c r="A50" s="25" t="s">
        <v>65</v>
      </c>
      <c r="B50" s="27" t="s">
        <v>66</v>
      </c>
      <c r="C50" s="27" t="s">
        <v>63</v>
      </c>
      <c r="D50" s="27" t="s">
        <v>27</v>
      </c>
      <c r="E50" s="28">
        <v>3389</v>
      </c>
      <c r="F50" s="34"/>
      <c r="G50" s="30"/>
      <c r="H50" s="39"/>
      <c r="I50" s="39"/>
      <c r="J50" s="39"/>
      <c r="K50" s="40"/>
      <c r="L50" s="41">
        <v>500</v>
      </c>
      <c r="M50" s="41">
        <v>500</v>
      </c>
      <c r="N50" s="184">
        <v>0</v>
      </c>
      <c r="O50" s="41">
        <v>0</v>
      </c>
      <c r="P50" s="41">
        <v>0</v>
      </c>
      <c r="Q50" s="41">
        <v>0</v>
      </c>
      <c r="R50" s="41">
        <v>0</v>
      </c>
      <c r="S50" s="41"/>
      <c r="T50" s="41"/>
      <c r="U50" s="41"/>
      <c r="V50" s="41">
        <f t="shared" si="8"/>
        <v>0</v>
      </c>
    </row>
    <row r="51" spans="1:22" x14ac:dyDescent="0.25">
      <c r="A51" s="25" t="s">
        <v>67</v>
      </c>
      <c r="B51" s="27" t="s">
        <v>66</v>
      </c>
      <c r="C51" s="27" t="s">
        <v>4</v>
      </c>
      <c r="D51" s="27" t="s">
        <v>27</v>
      </c>
      <c r="E51" s="28">
        <v>5845</v>
      </c>
      <c r="F51" s="34">
        <v>0</v>
      </c>
      <c r="G51" s="30">
        <v>96</v>
      </c>
      <c r="H51" s="39">
        <v>0</v>
      </c>
      <c r="I51" s="39">
        <v>63</v>
      </c>
      <c r="J51" s="39">
        <v>0</v>
      </c>
      <c r="K51" s="40">
        <v>0</v>
      </c>
      <c r="L51" s="41">
        <v>0</v>
      </c>
      <c r="M51" s="195">
        <v>0</v>
      </c>
      <c r="N51" s="184">
        <v>0</v>
      </c>
      <c r="O51" s="41">
        <v>0</v>
      </c>
      <c r="P51" s="41">
        <v>0</v>
      </c>
      <c r="Q51" s="41">
        <v>0</v>
      </c>
      <c r="R51" s="41"/>
      <c r="S51" s="41"/>
      <c r="T51" s="41"/>
      <c r="U51" s="41"/>
      <c r="V51" s="41">
        <f t="shared" si="8"/>
        <v>0</v>
      </c>
    </row>
    <row r="52" spans="1:22" x14ac:dyDescent="0.25">
      <c r="A52" s="25" t="s">
        <v>68</v>
      </c>
      <c r="B52" s="27" t="s">
        <v>66</v>
      </c>
      <c r="C52" s="27" t="s">
        <v>4</v>
      </c>
      <c r="D52" s="27" t="s">
        <v>27</v>
      </c>
      <c r="E52" s="28">
        <v>11690</v>
      </c>
      <c r="F52" s="34">
        <v>3500</v>
      </c>
      <c r="G52" s="30">
        <v>2500</v>
      </c>
      <c r="H52" s="39">
        <v>1500</v>
      </c>
      <c r="I52" s="39">
        <v>1000</v>
      </c>
      <c r="J52" s="39">
        <v>1000</v>
      </c>
      <c r="K52" s="40">
        <v>500</v>
      </c>
      <c r="L52" s="41">
        <v>600</v>
      </c>
      <c r="M52" s="41">
        <v>600</v>
      </c>
      <c r="N52" s="184">
        <v>1</v>
      </c>
      <c r="O52" s="41">
        <v>78</v>
      </c>
      <c r="P52" s="41">
        <v>474</v>
      </c>
      <c r="Q52" s="41">
        <v>0</v>
      </c>
      <c r="R52" s="41">
        <v>22</v>
      </c>
      <c r="S52" s="41"/>
      <c r="T52" s="41">
        <v>15</v>
      </c>
      <c r="U52" s="41"/>
      <c r="V52" s="41">
        <f t="shared" si="8"/>
        <v>590</v>
      </c>
    </row>
    <row r="53" spans="1:22" x14ac:dyDescent="0.25">
      <c r="A53" s="25" t="s">
        <v>69</v>
      </c>
      <c r="B53" s="27" t="s">
        <v>66</v>
      </c>
      <c r="C53" s="27" t="s">
        <v>70</v>
      </c>
      <c r="D53" s="27" t="s">
        <v>27</v>
      </c>
      <c r="E53" s="28">
        <v>7570</v>
      </c>
      <c r="F53" s="34">
        <v>3000</v>
      </c>
      <c r="G53" s="30">
        <v>0</v>
      </c>
      <c r="H53" s="39">
        <v>889</v>
      </c>
      <c r="I53" s="39">
        <v>889</v>
      </c>
      <c r="J53" s="39">
        <v>0</v>
      </c>
      <c r="K53" s="40">
        <v>0</v>
      </c>
      <c r="L53" s="41">
        <v>1618</v>
      </c>
      <c r="M53" s="41">
        <v>1618</v>
      </c>
      <c r="N53" s="184">
        <v>0</v>
      </c>
      <c r="O53" s="41">
        <v>0</v>
      </c>
      <c r="P53" s="41">
        <v>0</v>
      </c>
      <c r="Q53" s="41">
        <v>0</v>
      </c>
      <c r="R53" s="41">
        <v>0</v>
      </c>
      <c r="S53" s="41"/>
      <c r="T53" s="41"/>
      <c r="U53" s="41"/>
      <c r="V53" s="41">
        <f t="shared" si="8"/>
        <v>0</v>
      </c>
    </row>
    <row r="54" spans="1:22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32"/>
      <c r="V54" s="41">
        <f t="shared" si="8"/>
        <v>0</v>
      </c>
    </row>
    <row r="55" spans="1:22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32"/>
      <c r="V55" s="41">
        <f t="shared" si="8"/>
        <v>0</v>
      </c>
    </row>
    <row r="56" spans="1:22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32"/>
      <c r="V56" s="41">
        <f t="shared" si="8"/>
        <v>0</v>
      </c>
    </row>
    <row r="57" spans="1:22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32"/>
      <c r="V57" s="41">
        <f t="shared" si="8"/>
        <v>0</v>
      </c>
    </row>
    <row r="58" spans="1:22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32"/>
      <c r="V58" s="41">
        <f t="shared" si="8"/>
        <v>0</v>
      </c>
    </row>
    <row r="59" spans="1:22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41">
        <f t="shared" si="8"/>
        <v>0</v>
      </c>
    </row>
    <row r="60" spans="1:22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/>
      <c r="V60" s="41">
        <f t="shared" si="8"/>
        <v>0</v>
      </c>
    </row>
    <row r="61" spans="1:22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/>
      <c r="V61" s="41">
        <f t="shared" si="8"/>
        <v>0</v>
      </c>
    </row>
    <row r="62" spans="1:22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/>
      <c r="V62" s="41">
        <f t="shared" si="8"/>
        <v>8</v>
      </c>
    </row>
    <row r="63" spans="1:22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/>
      <c r="V63" s="41">
        <f t="shared" si="8"/>
        <v>5</v>
      </c>
    </row>
    <row r="64" spans="1:22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/>
      <c r="V64" s="41">
        <f t="shared" si="8"/>
        <v>28</v>
      </c>
    </row>
    <row r="65" spans="1:750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53">
        <v>168</v>
      </c>
      <c r="V65" s="41">
        <f t="shared" si="8"/>
        <v>276</v>
      </c>
    </row>
    <row r="66" spans="1:750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/>
      <c r="V66" s="41">
        <f t="shared" si="8"/>
        <v>0</v>
      </c>
    </row>
    <row r="67" spans="1:750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/>
      <c r="V67" s="41">
        <f t="shared" si="8"/>
        <v>0</v>
      </c>
    </row>
    <row r="68" spans="1:750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50" ht="15" customHeight="1" thickBot="1" x14ac:dyDescent="0.3">
      <c r="A69" s="78" t="s">
        <v>86</v>
      </c>
      <c r="B69" s="79"/>
      <c r="C69" s="20"/>
      <c r="D69" s="19"/>
      <c r="E69" s="21">
        <f t="shared" ref="E69:L69" si="9">SUM(E71:E91)</f>
        <v>272976.37343000004</v>
      </c>
      <c r="F69" s="21">
        <f t="shared" si="9"/>
        <v>26697.138607500001</v>
      </c>
      <c r="G69" s="21">
        <f t="shared" si="9"/>
        <v>38816</v>
      </c>
      <c r="H69" s="21">
        <f t="shared" si="9"/>
        <v>11404</v>
      </c>
      <c r="I69" s="21">
        <f t="shared" si="9"/>
        <v>12919</v>
      </c>
      <c r="J69" s="21">
        <f t="shared" si="9"/>
        <v>10811</v>
      </c>
      <c r="K69" s="21">
        <f t="shared" si="9"/>
        <v>9811</v>
      </c>
      <c r="L69" s="21">
        <f t="shared" si="9"/>
        <v>6169</v>
      </c>
      <c r="M69" s="21">
        <f>SUM(M71:M91)</f>
        <v>6247</v>
      </c>
      <c r="N69" s="183">
        <f t="shared" ref="N69:V69" si="10">SUM(N71:N91)</f>
        <v>336</v>
      </c>
      <c r="O69" s="21">
        <f t="shared" si="10"/>
        <v>358</v>
      </c>
      <c r="P69" s="21">
        <f t="shared" si="10"/>
        <v>0</v>
      </c>
      <c r="Q69" s="21">
        <f t="shared" si="10"/>
        <v>419</v>
      </c>
      <c r="R69" s="21">
        <f t="shared" si="10"/>
        <v>604</v>
      </c>
      <c r="S69" s="21">
        <f>SUM(S71:S91)</f>
        <v>9</v>
      </c>
      <c r="T69" s="21">
        <f>SUM(T71:T91)</f>
        <v>282</v>
      </c>
      <c r="U69" s="21">
        <f>SUM(U71:U91)</f>
        <v>36</v>
      </c>
      <c r="V69" s="21">
        <f t="shared" si="10"/>
        <v>2044</v>
      </c>
    </row>
    <row r="70" spans="1:750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50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/>
      <c r="V71" s="41">
        <f t="shared" ref="V71:V91" si="11">SUM(N71:U71)</f>
        <v>0</v>
      </c>
    </row>
    <row r="72" spans="1:750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/>
      <c r="V72" s="41">
        <f t="shared" si="11"/>
        <v>0</v>
      </c>
    </row>
    <row r="73" spans="1:750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/>
      <c r="V73" s="41">
        <f t="shared" si="11"/>
        <v>0</v>
      </c>
    </row>
    <row r="74" spans="1:750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/>
      <c r="V74" s="41">
        <f t="shared" si="11"/>
        <v>0</v>
      </c>
    </row>
    <row r="75" spans="1:750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/>
      <c r="V75" s="41">
        <f t="shared" si="11"/>
        <v>0</v>
      </c>
    </row>
    <row r="76" spans="1:750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  <c r="V76" s="41">
        <f t="shared" si="11"/>
        <v>0</v>
      </c>
    </row>
    <row r="77" spans="1:750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/>
      <c r="V77" s="41">
        <f t="shared" si="11"/>
        <v>0</v>
      </c>
    </row>
    <row r="78" spans="1:750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53">
        <v>36</v>
      </c>
      <c r="V78" s="41">
        <f t="shared" si="11"/>
        <v>132</v>
      </c>
    </row>
    <row r="79" spans="1:750" ht="14.45" customHeight="1" x14ac:dyDescent="0.25">
      <c r="A79" s="25" t="s">
        <v>94</v>
      </c>
      <c r="B79" s="26"/>
      <c r="C79" s="27" t="s">
        <v>0</v>
      </c>
      <c r="D79" s="27" t="s">
        <v>27</v>
      </c>
      <c r="E79" s="27">
        <v>7997</v>
      </c>
      <c r="F79" s="29"/>
      <c r="G79" s="29"/>
      <c r="H79" s="29">
        <v>0</v>
      </c>
      <c r="I79" s="29">
        <v>0</v>
      </c>
      <c r="J79" s="29">
        <v>400</v>
      </c>
      <c r="K79" s="40">
        <v>400</v>
      </c>
      <c r="L79" s="26">
        <v>450</v>
      </c>
      <c r="M79" s="198">
        <v>450</v>
      </c>
      <c r="N79" s="186">
        <v>0</v>
      </c>
      <c r="O79" s="26">
        <v>0</v>
      </c>
      <c r="P79" s="26">
        <v>0</v>
      </c>
      <c r="Q79" s="26">
        <v>0</v>
      </c>
      <c r="R79" s="26">
        <v>0</v>
      </c>
      <c r="S79" s="26"/>
      <c r="T79" s="26"/>
      <c r="U79" s="26"/>
      <c r="V79" s="41">
        <f t="shared" si="11"/>
        <v>0</v>
      </c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</row>
    <row r="80" spans="1:750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26"/>
      <c r="V80" s="41">
        <f t="shared" si="11"/>
        <v>1905</v>
      </c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</row>
    <row r="81" spans="1:750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26"/>
      <c r="V81" s="41">
        <f t="shared" si="11"/>
        <v>7</v>
      </c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</row>
    <row r="82" spans="1:750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26"/>
      <c r="V82" s="41">
        <f t="shared" si="11"/>
        <v>0</v>
      </c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</row>
    <row r="83" spans="1:750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26"/>
      <c r="V83" s="41">
        <f t="shared" si="11"/>
        <v>0</v>
      </c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</row>
    <row r="84" spans="1:750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26"/>
      <c r="V84" s="41">
        <f t="shared" si="11"/>
        <v>0</v>
      </c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</row>
    <row r="85" spans="1:750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26"/>
      <c r="V85" s="41">
        <f t="shared" si="11"/>
        <v>0</v>
      </c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</row>
    <row r="86" spans="1:750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98"/>
      <c r="V86" s="41">
        <f t="shared" si="11"/>
        <v>0</v>
      </c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  <c r="ABV86" s="99"/>
    </row>
    <row r="87" spans="1:750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26"/>
      <c r="V87" s="41">
        <f t="shared" si="11"/>
        <v>0</v>
      </c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</row>
    <row r="88" spans="1:750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26"/>
      <c r="V88" s="41">
        <f t="shared" si="11"/>
        <v>0</v>
      </c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</row>
    <row r="89" spans="1:750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26"/>
      <c r="V89" s="41">
        <f t="shared" si="11"/>
        <v>0</v>
      </c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</row>
    <row r="90" spans="1:750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98"/>
      <c r="V90" s="41">
        <f t="shared" si="11"/>
        <v>0</v>
      </c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</row>
    <row r="91" spans="1:750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26"/>
      <c r="V91" s="41">
        <f t="shared" si="11"/>
        <v>0</v>
      </c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</row>
    <row r="92" spans="1:750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</row>
    <row r="93" spans="1:750" ht="15" customHeight="1" thickBot="1" x14ac:dyDescent="0.3">
      <c r="A93" s="18" t="s">
        <v>107</v>
      </c>
      <c r="B93" s="79"/>
      <c r="C93" s="19"/>
      <c r="D93" s="20"/>
      <c r="E93" s="21">
        <f t="shared" ref="E93:K93" si="12">SUM(E97:E102)</f>
        <v>17771</v>
      </c>
      <c r="F93" s="21">
        <f t="shared" si="12"/>
        <v>3367</v>
      </c>
      <c r="G93" s="21">
        <f t="shared" si="12"/>
        <v>2519</v>
      </c>
      <c r="H93" s="21">
        <f t="shared" si="12"/>
        <v>1800</v>
      </c>
      <c r="I93" s="21">
        <f t="shared" si="12"/>
        <v>2300</v>
      </c>
      <c r="J93" s="21">
        <f t="shared" si="12"/>
        <v>3328</v>
      </c>
      <c r="K93" s="21">
        <f t="shared" si="12"/>
        <v>3796</v>
      </c>
      <c r="L93" s="21">
        <f t="shared" ref="L93:V93" si="13">SUM(L95:L102)</f>
        <v>2368</v>
      </c>
      <c r="M93" s="21">
        <f>SUM(M95:M102)</f>
        <v>2756</v>
      </c>
      <c r="N93" s="183">
        <f t="shared" si="13"/>
        <v>124</v>
      </c>
      <c r="O93" s="21">
        <f t="shared" si="13"/>
        <v>148</v>
      </c>
      <c r="P93" s="21">
        <f t="shared" si="13"/>
        <v>57</v>
      </c>
      <c r="Q93" s="21">
        <f t="shared" si="13"/>
        <v>0</v>
      </c>
      <c r="R93" s="21">
        <f>SUM(R95:R102)</f>
        <v>0</v>
      </c>
      <c r="S93" s="21">
        <f>SUM(S95:S102)</f>
        <v>0</v>
      </c>
      <c r="T93" s="21">
        <f>SUM(T95:T102)</f>
        <v>1368</v>
      </c>
      <c r="U93" s="21">
        <f>SUM(U95:U102)</f>
        <v>143</v>
      </c>
      <c r="V93" s="21">
        <f t="shared" si="13"/>
        <v>1840</v>
      </c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</row>
    <row r="94" spans="1:750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</row>
    <row r="95" spans="1:750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/>
      <c r="V95" s="43">
        <f t="shared" ref="V95:V102" si="14">SUM(N95:U95)</f>
        <v>0</v>
      </c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</row>
    <row r="96" spans="1:750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/>
      <c r="V96" s="43">
        <f t="shared" si="14"/>
        <v>1368</v>
      </c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</row>
    <row r="97" spans="1:750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26"/>
      <c r="V97" s="43">
        <f t="shared" si="14"/>
        <v>0</v>
      </c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</row>
    <row r="98" spans="1:750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26"/>
      <c r="V98" s="43">
        <f t="shared" si="14"/>
        <v>0</v>
      </c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</row>
    <row r="99" spans="1:750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26">
        <v>42</v>
      </c>
      <c r="V99" s="43">
        <f t="shared" si="14"/>
        <v>42</v>
      </c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</row>
    <row r="100" spans="1:750" ht="14.45" customHeight="1" x14ac:dyDescent="0.25">
      <c r="A100" s="26" t="s">
        <v>111</v>
      </c>
      <c r="B100" s="27"/>
      <c r="C100" s="27" t="s">
        <v>0</v>
      </c>
      <c r="D100" s="27" t="s">
        <v>27</v>
      </c>
      <c r="E100" s="28">
        <v>2665</v>
      </c>
      <c r="F100" s="34">
        <v>700</v>
      </c>
      <c r="G100" s="30">
        <f>100+300</f>
        <v>400</v>
      </c>
      <c r="H100" s="27">
        <v>300</v>
      </c>
      <c r="I100" s="27">
        <v>300</v>
      </c>
      <c r="J100" s="27">
        <v>800</v>
      </c>
      <c r="K100" s="40">
        <v>800</v>
      </c>
      <c r="L100" s="49">
        <v>184</v>
      </c>
      <c r="M100" s="206">
        <v>184</v>
      </c>
      <c r="N100" s="188">
        <v>0</v>
      </c>
      <c r="O100" s="49">
        <v>148</v>
      </c>
      <c r="P100" s="49">
        <v>0</v>
      </c>
      <c r="Q100" s="49">
        <v>0</v>
      </c>
      <c r="R100" s="49">
        <v>0</v>
      </c>
      <c r="S100" s="49"/>
      <c r="T100" s="49"/>
      <c r="U100" s="49">
        <v>101</v>
      </c>
      <c r="V100" s="43">
        <f t="shared" si="14"/>
        <v>249</v>
      </c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  <c r="ABV100" s="110"/>
    </row>
    <row r="101" spans="1:750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26"/>
      <c r="V101" s="43">
        <f t="shared" si="14"/>
        <v>0</v>
      </c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</row>
    <row r="102" spans="1:750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26"/>
      <c r="V102" s="43">
        <f t="shared" si="14"/>
        <v>181</v>
      </c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</row>
    <row r="103" spans="1:750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</row>
    <row r="104" spans="1:750" ht="15" customHeight="1" thickBot="1" x14ac:dyDescent="0.3">
      <c r="A104" s="62" t="s">
        <v>113</v>
      </c>
      <c r="B104" s="63"/>
      <c r="C104" s="63"/>
      <c r="D104" s="64"/>
      <c r="E104" s="21">
        <f t="shared" ref="E104:L104" si="15">SUM(E106:E128)</f>
        <v>25042.21</v>
      </c>
      <c r="F104" s="21">
        <f t="shared" si="15"/>
        <v>1972</v>
      </c>
      <c r="G104" s="21">
        <f t="shared" si="15"/>
        <v>2696</v>
      </c>
      <c r="H104" s="21">
        <f t="shared" si="15"/>
        <v>2190</v>
      </c>
      <c r="I104" s="21">
        <f t="shared" si="15"/>
        <v>3460</v>
      </c>
      <c r="J104" s="21">
        <f t="shared" si="15"/>
        <v>2725</v>
      </c>
      <c r="K104" s="21">
        <f t="shared" si="15"/>
        <v>3385</v>
      </c>
      <c r="L104" s="21">
        <f t="shared" si="15"/>
        <v>2973</v>
      </c>
      <c r="M104" s="21">
        <f>SUM(M106:M128)</f>
        <v>3273</v>
      </c>
      <c r="N104" s="183">
        <f t="shared" ref="N104:V104" si="16">SUM(N106:N128)</f>
        <v>0</v>
      </c>
      <c r="O104" s="21">
        <f t="shared" si="16"/>
        <v>84</v>
      </c>
      <c r="P104" s="21">
        <f t="shared" si="16"/>
        <v>380</v>
      </c>
      <c r="Q104" s="21">
        <f t="shared" si="16"/>
        <v>362</v>
      </c>
      <c r="R104" s="21">
        <f t="shared" si="16"/>
        <v>105</v>
      </c>
      <c r="S104" s="21">
        <f>SUM(S106:S128)</f>
        <v>565</v>
      </c>
      <c r="T104" s="21">
        <f>SUM(T106:T128)</f>
        <v>200</v>
      </c>
      <c r="U104" s="21">
        <f>SUM(U106:U128)</f>
        <v>717</v>
      </c>
      <c r="V104" s="21">
        <f t="shared" si="16"/>
        <v>2413</v>
      </c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</row>
    <row r="105" spans="1:750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50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/>
      <c r="V106" s="33">
        <f t="shared" ref="V106:V128" si="17">SUM(N106:U106)</f>
        <v>0</v>
      </c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</row>
    <row r="107" spans="1:750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/>
      <c r="V107" s="33">
        <f t="shared" si="17"/>
        <v>0</v>
      </c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</row>
    <row r="108" spans="1:750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/>
      <c r="V108" s="33">
        <f t="shared" si="17"/>
        <v>0</v>
      </c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</row>
    <row r="109" spans="1:750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/>
      <c r="V109" s="33">
        <f t="shared" si="17"/>
        <v>0</v>
      </c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</row>
    <row r="110" spans="1:750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33">
        <f t="shared" si="17"/>
        <v>0</v>
      </c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</row>
    <row r="111" spans="1:750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v>9</v>
      </c>
      <c r="V111" s="33">
        <f t="shared" si="17"/>
        <v>274</v>
      </c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</row>
    <row r="112" spans="1:750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/>
      <c r="V112" s="33">
        <f t="shared" si="17"/>
        <v>0</v>
      </c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</row>
    <row r="113" spans="1:750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v>268</v>
      </c>
      <c r="V113" s="33">
        <f t="shared" si="17"/>
        <v>856</v>
      </c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</row>
    <row r="114" spans="1:750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41"/>
      <c r="V114" s="33">
        <f t="shared" si="17"/>
        <v>0</v>
      </c>
    </row>
    <row r="115" spans="1:750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41"/>
      <c r="V115" s="33">
        <f t="shared" si="17"/>
        <v>0</v>
      </c>
    </row>
    <row r="116" spans="1:750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41"/>
      <c r="V116" s="33">
        <f t="shared" si="17"/>
        <v>0</v>
      </c>
    </row>
    <row r="117" spans="1:750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41"/>
      <c r="V117" s="33">
        <f t="shared" si="17"/>
        <v>0</v>
      </c>
    </row>
    <row r="118" spans="1:750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41"/>
      <c r="V118" s="33">
        <f t="shared" si="17"/>
        <v>0</v>
      </c>
    </row>
    <row r="119" spans="1:750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41"/>
      <c r="V119" s="33">
        <f t="shared" si="17"/>
        <v>452</v>
      </c>
    </row>
    <row r="120" spans="1:750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41"/>
      <c r="V120" s="33">
        <f t="shared" si="17"/>
        <v>38</v>
      </c>
    </row>
    <row r="121" spans="1:750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41">
        <v>440</v>
      </c>
      <c r="V121" s="33">
        <f t="shared" si="17"/>
        <v>793</v>
      </c>
    </row>
    <row r="122" spans="1:750" x14ac:dyDescent="0.25">
      <c r="A122" s="65" t="s">
        <v>129</v>
      </c>
      <c r="B122" s="44"/>
      <c r="C122" s="44" t="s">
        <v>54</v>
      </c>
      <c r="D122" s="44" t="s">
        <v>21</v>
      </c>
      <c r="E122" s="45">
        <v>216</v>
      </c>
      <c r="F122" s="46">
        <v>0</v>
      </c>
      <c r="G122" s="47">
        <v>0</v>
      </c>
      <c r="H122" s="90">
        <v>216</v>
      </c>
      <c r="I122" s="90">
        <v>216</v>
      </c>
      <c r="J122" s="90"/>
      <c r="K122" s="32"/>
      <c r="L122" s="41"/>
      <c r="M122" s="193">
        <v>50</v>
      </c>
      <c r="N122" s="184">
        <v>0</v>
      </c>
      <c r="O122" s="41">
        <v>0</v>
      </c>
      <c r="P122" s="41">
        <v>0</v>
      </c>
      <c r="Q122" s="41">
        <v>0</v>
      </c>
      <c r="R122" s="41">
        <v>0</v>
      </c>
      <c r="S122" s="41"/>
      <c r="T122" s="41"/>
      <c r="U122" s="41"/>
      <c r="V122" s="33">
        <f t="shared" si="17"/>
        <v>0</v>
      </c>
    </row>
    <row r="123" spans="1:750" x14ac:dyDescent="0.25">
      <c r="A123" s="65" t="s">
        <v>130</v>
      </c>
      <c r="B123" s="44"/>
      <c r="C123" s="44" t="s">
        <v>54</v>
      </c>
      <c r="D123" s="44" t="s">
        <v>21</v>
      </c>
      <c r="E123" s="45">
        <v>15</v>
      </c>
      <c r="F123" s="46">
        <v>0</v>
      </c>
      <c r="G123" s="47">
        <v>0</v>
      </c>
      <c r="H123" s="90">
        <v>15</v>
      </c>
      <c r="I123" s="90">
        <v>15</v>
      </c>
      <c r="J123" s="90"/>
      <c r="K123" s="32"/>
      <c r="L123" s="41"/>
      <c r="M123" s="192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41"/>
      <c r="V123" s="33">
        <f t="shared" si="17"/>
        <v>0</v>
      </c>
    </row>
    <row r="124" spans="1:750" x14ac:dyDescent="0.25">
      <c r="A124" s="65" t="s">
        <v>131</v>
      </c>
      <c r="B124" s="44"/>
      <c r="C124" s="44" t="s">
        <v>54</v>
      </c>
      <c r="D124" s="44" t="s">
        <v>21</v>
      </c>
      <c r="E124" s="45">
        <v>69</v>
      </c>
      <c r="F124" s="46"/>
      <c r="G124" s="47"/>
      <c r="H124" s="90">
        <v>69</v>
      </c>
      <c r="I124" s="90">
        <v>69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41"/>
      <c r="V124" s="33">
        <f t="shared" si="17"/>
        <v>0</v>
      </c>
    </row>
    <row r="125" spans="1:750" s="4" customFormat="1" x14ac:dyDescent="0.25">
      <c r="A125" s="49" t="s">
        <v>132</v>
      </c>
      <c r="B125" s="27"/>
      <c r="C125" s="27" t="s">
        <v>24</v>
      </c>
      <c r="D125" s="27" t="s">
        <v>21</v>
      </c>
      <c r="E125" s="28">
        <v>280</v>
      </c>
      <c r="F125" s="34">
        <v>0</v>
      </c>
      <c r="G125" s="30">
        <v>0</v>
      </c>
      <c r="H125" s="114">
        <v>0</v>
      </c>
      <c r="I125" s="114">
        <v>280</v>
      </c>
      <c r="J125" s="114"/>
      <c r="K125" s="32"/>
      <c r="L125" s="33"/>
      <c r="M125" s="192"/>
      <c r="N125" s="184">
        <v>0</v>
      </c>
      <c r="O125" s="33">
        <v>0</v>
      </c>
      <c r="P125" s="33">
        <v>0</v>
      </c>
      <c r="Q125" s="33">
        <v>0</v>
      </c>
      <c r="R125" s="33">
        <v>0</v>
      </c>
      <c r="S125" s="33"/>
      <c r="T125" s="33"/>
      <c r="U125" s="33"/>
      <c r="V125" s="33">
        <f t="shared" si="17"/>
        <v>0</v>
      </c>
    </row>
    <row r="126" spans="1:750" s="4" customFormat="1" x14ac:dyDescent="0.25">
      <c r="A126" s="49" t="s">
        <v>133</v>
      </c>
      <c r="B126" s="27"/>
      <c r="C126" s="27" t="s">
        <v>24</v>
      </c>
      <c r="D126" s="27" t="s">
        <v>21</v>
      </c>
      <c r="E126" s="28">
        <v>123</v>
      </c>
      <c r="F126" s="34">
        <v>0</v>
      </c>
      <c r="G126" s="30">
        <v>0</v>
      </c>
      <c r="H126" s="114">
        <v>0</v>
      </c>
      <c r="I126" s="114">
        <v>123</v>
      </c>
      <c r="J126" s="114"/>
      <c r="K126" s="32"/>
      <c r="L126" s="33"/>
      <c r="M126" s="191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/>
      <c r="V126" s="33">
        <f t="shared" si="17"/>
        <v>0</v>
      </c>
    </row>
    <row r="127" spans="1:750" s="4" customFormat="1" x14ac:dyDescent="0.25">
      <c r="A127" s="49" t="s">
        <v>134</v>
      </c>
      <c r="B127" s="27"/>
      <c r="C127" s="27" t="s">
        <v>24</v>
      </c>
      <c r="D127" s="27" t="s">
        <v>21</v>
      </c>
      <c r="E127" s="28">
        <v>121</v>
      </c>
      <c r="F127" s="34">
        <v>0</v>
      </c>
      <c r="G127" s="30">
        <v>0</v>
      </c>
      <c r="H127" s="114">
        <v>0</v>
      </c>
      <c r="I127" s="114">
        <v>121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/>
      <c r="V127" s="33">
        <f t="shared" si="17"/>
        <v>0</v>
      </c>
    </row>
    <row r="128" spans="1:750" s="4" customFormat="1" x14ac:dyDescent="0.25">
      <c r="A128" s="49" t="s">
        <v>135</v>
      </c>
      <c r="B128" s="27"/>
      <c r="C128" s="27" t="s">
        <v>24</v>
      </c>
      <c r="D128" s="27" t="s">
        <v>21</v>
      </c>
      <c r="E128" s="28">
        <v>77</v>
      </c>
      <c r="F128" s="34">
        <v>0</v>
      </c>
      <c r="G128" s="30">
        <v>0</v>
      </c>
      <c r="H128" s="114">
        <v>0</v>
      </c>
      <c r="I128" s="114">
        <v>77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/>
      <c r="V128" s="33">
        <f t="shared" si="17"/>
        <v>0</v>
      </c>
    </row>
    <row r="129" spans="1:22" ht="15.75" thickBot="1" x14ac:dyDescent="0.3">
      <c r="A129" s="59" t="s">
        <v>17</v>
      </c>
      <c r="B129" s="59" t="s">
        <v>17</v>
      </c>
      <c r="C129" s="60" t="s">
        <v>17</v>
      </c>
      <c r="D129" s="60" t="s">
        <v>17</v>
      </c>
      <c r="E129" s="60" t="s">
        <v>17</v>
      </c>
      <c r="F129" s="29" t="s">
        <v>17</v>
      </c>
      <c r="K129" s="24"/>
      <c r="M129" s="191"/>
    </row>
    <row r="130" spans="1:22" ht="15.75" thickBot="1" x14ac:dyDescent="0.3">
      <c r="A130" s="18" t="s">
        <v>136</v>
      </c>
      <c r="B130" s="19"/>
      <c r="C130" s="19"/>
      <c r="D130" s="19"/>
      <c r="E130" s="21">
        <f t="shared" ref="E130:L130" si="18">SUM(E132:E143)</f>
        <v>17916.504208385999</v>
      </c>
      <c r="F130" s="21">
        <f t="shared" si="18"/>
        <v>1062</v>
      </c>
      <c r="G130" s="21">
        <f t="shared" si="18"/>
        <v>1030</v>
      </c>
      <c r="H130" s="21">
        <f t="shared" si="18"/>
        <v>1600</v>
      </c>
      <c r="I130" s="21">
        <f t="shared" si="18"/>
        <v>2733</v>
      </c>
      <c r="J130" s="21">
        <f t="shared" si="18"/>
        <v>2750</v>
      </c>
      <c r="K130" s="21">
        <f t="shared" si="18"/>
        <v>1846</v>
      </c>
      <c r="L130" s="21">
        <f t="shared" si="18"/>
        <v>1597</v>
      </c>
      <c r="M130" s="21">
        <f>SUM(M132:M143)</f>
        <v>1947</v>
      </c>
      <c r="N130" s="183">
        <f>SUM(N132:N143)</f>
        <v>41</v>
      </c>
      <c r="O130" s="21">
        <f>SUM(O132:O143)</f>
        <v>53</v>
      </c>
      <c r="P130" s="21">
        <f>SUM(P132:P142)</f>
        <v>62</v>
      </c>
      <c r="Q130" s="21">
        <f t="shared" ref="Q130:V130" si="19">SUM(Q132:Q143)</f>
        <v>0</v>
      </c>
      <c r="R130" s="21">
        <f t="shared" si="19"/>
        <v>157</v>
      </c>
      <c r="S130" s="21">
        <f t="shared" si="19"/>
        <v>202</v>
      </c>
      <c r="T130" s="21">
        <f t="shared" si="19"/>
        <v>78</v>
      </c>
      <c r="U130" s="21">
        <f t="shared" si="19"/>
        <v>557</v>
      </c>
      <c r="V130" s="21">
        <f t="shared" si="19"/>
        <v>1150</v>
      </c>
    </row>
    <row r="131" spans="1:22" x14ac:dyDescent="0.25">
      <c r="A131" s="59" t="s">
        <v>17</v>
      </c>
      <c r="B131" s="59" t="s">
        <v>17</v>
      </c>
      <c r="C131" s="60" t="s">
        <v>17</v>
      </c>
      <c r="D131" s="60" t="s">
        <v>17</v>
      </c>
      <c r="E131" s="60" t="s">
        <v>17</v>
      </c>
      <c r="F131" s="61" t="s">
        <v>17</v>
      </c>
      <c r="G131" s="77" t="s">
        <v>17</v>
      </c>
      <c r="K131" s="24"/>
    </row>
    <row r="132" spans="1:22" s="4" customFormat="1" x14ac:dyDescent="0.25">
      <c r="A132" s="26" t="s">
        <v>137</v>
      </c>
      <c r="B132" s="26"/>
      <c r="C132" s="27" t="s">
        <v>0</v>
      </c>
      <c r="D132" s="27" t="s">
        <v>21</v>
      </c>
      <c r="E132" s="28">
        <v>597</v>
      </c>
      <c r="F132" s="29">
        <v>0</v>
      </c>
      <c r="G132" s="31">
        <v>0</v>
      </c>
      <c r="H132" s="114">
        <v>0</v>
      </c>
      <c r="I132" s="114">
        <v>500</v>
      </c>
      <c r="J132" s="114"/>
      <c r="K132" s="32"/>
      <c r="L132" s="33">
        <v>0</v>
      </c>
      <c r="M132" s="191">
        <v>0</v>
      </c>
      <c r="N132" s="184">
        <v>0</v>
      </c>
      <c r="O132" s="33">
        <v>0</v>
      </c>
      <c r="P132" s="33"/>
      <c r="Q132" s="33">
        <v>0</v>
      </c>
      <c r="R132" s="33">
        <v>0</v>
      </c>
      <c r="S132" s="33"/>
      <c r="T132" s="33"/>
      <c r="U132" s="33"/>
      <c r="V132" s="33">
        <f t="shared" ref="V132:V143" si="20">SUM(N132:U132)</f>
        <v>0</v>
      </c>
    </row>
    <row r="133" spans="1:22" x14ac:dyDescent="0.25">
      <c r="A133" s="26" t="s">
        <v>138</v>
      </c>
      <c r="B133" s="26"/>
      <c r="C133" s="27" t="s">
        <v>0</v>
      </c>
      <c r="D133" s="27" t="s">
        <v>27</v>
      </c>
      <c r="E133" s="28">
        <v>2544</v>
      </c>
      <c r="F133" s="34">
        <v>551</v>
      </c>
      <c r="G133" s="30">
        <v>400</v>
      </c>
      <c r="H133" s="39">
        <v>500</v>
      </c>
      <c r="I133" s="39">
        <v>500</v>
      </c>
      <c r="J133" s="39">
        <v>600</v>
      </c>
      <c r="K133" s="32">
        <v>350</v>
      </c>
      <c r="L133" s="41">
        <v>0</v>
      </c>
      <c r="M133" s="193">
        <v>350</v>
      </c>
      <c r="N133" s="184">
        <v>0</v>
      </c>
      <c r="O133" s="41">
        <v>0</v>
      </c>
      <c r="P133" s="41"/>
      <c r="Q133" s="41">
        <v>0</v>
      </c>
      <c r="R133" s="41">
        <v>0</v>
      </c>
      <c r="S133" s="41"/>
      <c r="T133" s="41">
        <v>38</v>
      </c>
      <c r="U133" s="41">
        <v>238</v>
      </c>
      <c r="V133" s="33">
        <f t="shared" si="20"/>
        <v>276</v>
      </c>
    </row>
    <row r="134" spans="1:22" x14ac:dyDescent="0.25">
      <c r="A134" s="26" t="s">
        <v>139</v>
      </c>
      <c r="B134" s="26"/>
      <c r="C134" s="27" t="s">
        <v>0</v>
      </c>
      <c r="D134" s="27" t="s">
        <v>27</v>
      </c>
      <c r="E134" s="28">
        <v>1850.5849583859999</v>
      </c>
      <c r="F134" s="34">
        <v>80</v>
      </c>
      <c r="G134" s="30">
        <v>50</v>
      </c>
      <c r="H134" s="39">
        <v>100</v>
      </c>
      <c r="I134" s="39">
        <v>100</v>
      </c>
      <c r="J134" s="39">
        <v>100</v>
      </c>
      <c r="K134" s="32">
        <v>100</v>
      </c>
      <c r="L134" s="41">
        <v>350</v>
      </c>
      <c r="M134" s="192">
        <v>350</v>
      </c>
      <c r="N134" s="184">
        <v>0</v>
      </c>
      <c r="O134" s="41">
        <v>53</v>
      </c>
      <c r="P134" s="41">
        <v>0</v>
      </c>
      <c r="Q134" s="41">
        <v>0</v>
      </c>
      <c r="R134" s="41">
        <v>0</v>
      </c>
      <c r="S134" s="41"/>
      <c r="T134" s="41"/>
      <c r="U134" s="41"/>
      <c r="V134" s="33">
        <f t="shared" si="20"/>
        <v>53</v>
      </c>
    </row>
    <row r="135" spans="1:22" x14ac:dyDescent="0.25">
      <c r="A135" s="26" t="s">
        <v>139</v>
      </c>
      <c r="B135" s="26"/>
      <c r="C135" s="27" t="s">
        <v>0</v>
      </c>
      <c r="D135" s="27" t="s">
        <v>21</v>
      </c>
      <c r="E135" s="28">
        <f>618+(9.25*177.721)</f>
        <v>2261.9192499999999</v>
      </c>
      <c r="F135" s="29">
        <v>50</v>
      </c>
      <c r="G135" s="31">
        <v>50</v>
      </c>
      <c r="H135" s="39">
        <v>200</v>
      </c>
      <c r="I135" s="39">
        <v>200</v>
      </c>
      <c r="J135" s="39">
        <v>300</v>
      </c>
      <c r="K135" s="32">
        <v>200</v>
      </c>
      <c r="L135" s="41">
        <v>200</v>
      </c>
      <c r="M135" s="192">
        <v>200</v>
      </c>
      <c r="N135" s="184">
        <v>0</v>
      </c>
      <c r="O135" s="41">
        <v>0</v>
      </c>
      <c r="P135" s="41">
        <v>62</v>
      </c>
      <c r="Q135" s="41">
        <v>0</v>
      </c>
      <c r="R135" s="41">
        <v>0</v>
      </c>
      <c r="S135" s="41">
        <v>202</v>
      </c>
      <c r="T135" s="41">
        <v>40</v>
      </c>
      <c r="U135" s="41"/>
      <c r="V135" s="33">
        <f t="shared" si="20"/>
        <v>304</v>
      </c>
    </row>
    <row r="136" spans="1:22" x14ac:dyDescent="0.25">
      <c r="A136" s="26" t="s">
        <v>140</v>
      </c>
      <c r="B136" s="49"/>
      <c r="C136" s="27" t="s">
        <v>2</v>
      </c>
      <c r="D136" s="27" t="s">
        <v>27</v>
      </c>
      <c r="E136" s="28">
        <v>1781</v>
      </c>
      <c r="F136" s="34">
        <v>200</v>
      </c>
      <c r="G136" s="30">
        <f>50+200</f>
        <v>250</v>
      </c>
      <c r="H136" s="39">
        <v>350</v>
      </c>
      <c r="I136" s="39">
        <v>350</v>
      </c>
      <c r="J136" s="39">
        <v>800</v>
      </c>
      <c r="K136" s="32">
        <v>496</v>
      </c>
      <c r="L136" s="41">
        <v>397</v>
      </c>
      <c r="M136" s="192">
        <v>397</v>
      </c>
      <c r="N136" s="184">
        <v>41</v>
      </c>
      <c r="O136" s="41">
        <v>0</v>
      </c>
      <c r="P136" s="41"/>
      <c r="Q136" s="41">
        <v>0</v>
      </c>
      <c r="R136" s="41">
        <v>157</v>
      </c>
      <c r="S136" s="41"/>
      <c r="T136" s="41"/>
      <c r="U136" s="41"/>
      <c r="V136" s="33">
        <f t="shared" si="20"/>
        <v>198</v>
      </c>
    </row>
    <row r="137" spans="1:22" x14ac:dyDescent="0.25">
      <c r="A137" s="26" t="s">
        <v>141</v>
      </c>
      <c r="B137" s="27"/>
      <c r="C137" s="27" t="s">
        <v>142</v>
      </c>
      <c r="D137" s="27" t="s">
        <v>21</v>
      </c>
      <c r="E137" s="28">
        <v>3481</v>
      </c>
      <c r="F137" s="29">
        <v>50</v>
      </c>
      <c r="G137" s="31">
        <v>50</v>
      </c>
      <c r="H137" s="39">
        <v>100</v>
      </c>
      <c r="I137" s="39">
        <v>100</v>
      </c>
      <c r="J137" s="39">
        <v>50</v>
      </c>
      <c r="K137" s="32">
        <v>50</v>
      </c>
      <c r="L137" s="41"/>
      <c r="M137" s="192"/>
      <c r="N137" s="184">
        <v>0</v>
      </c>
      <c r="O137" s="41">
        <v>0</v>
      </c>
      <c r="P137" s="41"/>
      <c r="Q137" s="41">
        <v>0</v>
      </c>
      <c r="R137" s="41">
        <v>0</v>
      </c>
      <c r="S137" s="41"/>
      <c r="T137" s="41"/>
      <c r="U137" s="41"/>
      <c r="V137" s="33">
        <f t="shared" si="20"/>
        <v>0</v>
      </c>
    </row>
    <row r="138" spans="1:22" x14ac:dyDescent="0.25">
      <c r="A138" s="26" t="s">
        <v>143</v>
      </c>
      <c r="B138" s="27"/>
      <c r="C138" s="27" t="s">
        <v>0</v>
      </c>
      <c r="D138" s="27" t="s">
        <v>21</v>
      </c>
      <c r="E138" s="28">
        <v>151</v>
      </c>
      <c r="F138" s="29"/>
      <c r="G138" s="31"/>
      <c r="H138" s="39"/>
      <c r="I138" s="39">
        <v>0</v>
      </c>
      <c r="J138" s="39">
        <v>50</v>
      </c>
      <c r="K138" s="32">
        <v>50</v>
      </c>
      <c r="L138" s="41">
        <v>50</v>
      </c>
      <c r="M138" s="192">
        <v>50</v>
      </c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41"/>
      <c r="V138" s="33">
        <f t="shared" si="20"/>
        <v>0</v>
      </c>
    </row>
    <row r="139" spans="1:22" x14ac:dyDescent="0.25">
      <c r="A139" s="26" t="s">
        <v>144</v>
      </c>
      <c r="B139" s="27"/>
      <c r="C139" s="27" t="s">
        <v>73</v>
      </c>
      <c r="D139" s="27" t="s">
        <v>21</v>
      </c>
      <c r="E139" s="28">
        <f>10*200</f>
        <v>2000</v>
      </c>
      <c r="F139" s="29"/>
      <c r="G139" s="31"/>
      <c r="H139" s="39"/>
      <c r="I139" s="39"/>
      <c r="J139" s="74">
        <v>250</v>
      </c>
      <c r="K139" s="32">
        <v>250</v>
      </c>
      <c r="L139" s="41">
        <v>250</v>
      </c>
      <c r="M139" s="192">
        <v>250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41"/>
      <c r="V139" s="33">
        <f t="shared" si="20"/>
        <v>0</v>
      </c>
    </row>
    <row r="140" spans="1:22" s="4" customFormat="1" x14ac:dyDescent="0.25">
      <c r="A140" s="49" t="s">
        <v>145</v>
      </c>
      <c r="B140" s="49"/>
      <c r="C140" s="27" t="s">
        <v>24</v>
      </c>
      <c r="D140" s="27" t="s">
        <v>21</v>
      </c>
      <c r="E140" s="28">
        <v>393</v>
      </c>
      <c r="F140" s="29">
        <v>0</v>
      </c>
      <c r="G140" s="31">
        <v>0</v>
      </c>
      <c r="H140" s="31">
        <v>0</v>
      </c>
      <c r="I140" s="31">
        <v>393</v>
      </c>
      <c r="J140" s="31"/>
      <c r="K140" s="32"/>
      <c r="L140" s="33"/>
      <c r="M140" s="191"/>
      <c r="N140" s="184">
        <v>0</v>
      </c>
      <c r="O140" s="33">
        <v>0</v>
      </c>
      <c r="P140" s="33"/>
      <c r="Q140" s="33">
        <v>0</v>
      </c>
      <c r="R140" s="33">
        <v>0</v>
      </c>
      <c r="S140" s="33"/>
      <c r="T140" s="33"/>
      <c r="U140" s="33"/>
      <c r="V140" s="33">
        <f t="shared" si="20"/>
        <v>0</v>
      </c>
    </row>
    <row r="141" spans="1:22" s="4" customFormat="1" x14ac:dyDescent="0.25">
      <c r="A141" s="49" t="s">
        <v>146</v>
      </c>
      <c r="B141" s="49"/>
      <c r="C141" s="27" t="s">
        <v>24</v>
      </c>
      <c r="D141" s="27" t="s">
        <v>21</v>
      </c>
      <c r="E141" s="28">
        <v>77</v>
      </c>
      <c r="F141" s="29">
        <v>0</v>
      </c>
      <c r="G141" s="31">
        <v>0</v>
      </c>
      <c r="H141" s="31">
        <v>0</v>
      </c>
      <c r="I141" s="31">
        <v>77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/>
      <c r="V141" s="33">
        <f t="shared" si="20"/>
        <v>0</v>
      </c>
    </row>
    <row r="142" spans="1:22" s="4" customFormat="1" x14ac:dyDescent="0.25">
      <c r="A142" s="49" t="s">
        <v>147</v>
      </c>
      <c r="B142" s="27"/>
      <c r="C142" s="27" t="s">
        <v>24</v>
      </c>
      <c r="D142" s="27" t="s">
        <v>21</v>
      </c>
      <c r="E142" s="28">
        <v>163</v>
      </c>
      <c r="F142" s="29">
        <v>0</v>
      </c>
      <c r="G142" s="31">
        <v>0</v>
      </c>
      <c r="H142" s="31">
        <v>0</v>
      </c>
      <c r="I142" s="31">
        <v>163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/>
      <c r="V142" s="33">
        <f t="shared" si="20"/>
        <v>0</v>
      </c>
    </row>
    <row r="143" spans="1:22" x14ac:dyDescent="0.25">
      <c r="A143" s="26" t="s">
        <v>148</v>
      </c>
      <c r="B143" s="27"/>
      <c r="C143" s="27" t="s">
        <v>0</v>
      </c>
      <c r="D143" s="27" t="s">
        <v>27</v>
      </c>
      <c r="E143" s="28">
        <v>2617</v>
      </c>
      <c r="F143" s="34">
        <v>131</v>
      </c>
      <c r="G143" s="30">
        <v>230</v>
      </c>
      <c r="H143" s="118">
        <v>350</v>
      </c>
      <c r="I143" s="118">
        <v>350</v>
      </c>
      <c r="J143" s="118">
        <v>600</v>
      </c>
      <c r="K143" s="32">
        <v>350</v>
      </c>
      <c r="L143" s="41">
        <v>350</v>
      </c>
      <c r="M143" s="192">
        <v>350</v>
      </c>
      <c r="N143" s="184">
        <v>0</v>
      </c>
      <c r="O143" s="41">
        <v>0</v>
      </c>
      <c r="P143" s="41"/>
      <c r="Q143" s="41">
        <v>0</v>
      </c>
      <c r="R143" s="41">
        <v>0</v>
      </c>
      <c r="S143" s="41"/>
      <c r="T143" s="41"/>
      <c r="U143" s="41">
        <v>319</v>
      </c>
      <c r="V143" s="33">
        <f t="shared" si="20"/>
        <v>319</v>
      </c>
    </row>
    <row r="144" spans="1:22" ht="15.75" thickBot="1" x14ac:dyDescent="0.3">
      <c r="A144" s="59" t="s">
        <v>17</v>
      </c>
      <c r="B144" s="59" t="s">
        <v>17</v>
      </c>
      <c r="C144" s="60" t="s">
        <v>17</v>
      </c>
      <c r="D144" s="60" t="s">
        <v>17</v>
      </c>
      <c r="E144" s="60" t="s">
        <v>17</v>
      </c>
      <c r="F144" s="29" t="s">
        <v>17</v>
      </c>
      <c r="K144" s="24"/>
    </row>
    <row r="145" spans="1:22" ht="15.75" thickBot="1" x14ac:dyDescent="0.3">
      <c r="A145" s="18" t="s">
        <v>149</v>
      </c>
      <c r="B145" s="19"/>
      <c r="C145" s="18"/>
      <c r="D145" s="19"/>
      <c r="E145" s="21">
        <f>SUM(E148:E183)</f>
        <v>36482.046999999999</v>
      </c>
      <c r="F145" s="21">
        <f t="shared" ref="F145:Q145" si="21">SUM(F147:F183)</f>
        <v>2254</v>
      </c>
      <c r="G145" s="21">
        <f t="shared" si="21"/>
        <v>1854</v>
      </c>
      <c r="H145" s="21">
        <f t="shared" si="21"/>
        <v>3971</v>
      </c>
      <c r="I145" s="21">
        <f t="shared" si="21"/>
        <v>5000</v>
      </c>
      <c r="J145" s="21">
        <f t="shared" si="21"/>
        <v>4503</v>
      </c>
      <c r="K145" s="21">
        <f t="shared" si="21"/>
        <v>2703</v>
      </c>
      <c r="L145" s="21">
        <f t="shared" si="21"/>
        <v>5758</v>
      </c>
      <c r="M145" s="21">
        <v>6358</v>
      </c>
      <c r="N145" s="183">
        <f t="shared" si="21"/>
        <v>183</v>
      </c>
      <c r="O145" s="21">
        <f t="shared" si="21"/>
        <v>78</v>
      </c>
      <c r="P145" s="21">
        <f t="shared" si="21"/>
        <v>139</v>
      </c>
      <c r="Q145" s="21">
        <f t="shared" si="21"/>
        <v>77</v>
      </c>
      <c r="R145" s="21">
        <f>SUM(R147:R183)</f>
        <v>122</v>
      </c>
      <c r="S145" s="21">
        <f>SUM(S147:S183)</f>
        <v>122</v>
      </c>
      <c r="T145" s="21">
        <f>SUM(T147:T183)</f>
        <v>111</v>
      </c>
      <c r="U145" s="21">
        <f>SUM(U147:U183)</f>
        <v>447</v>
      </c>
      <c r="V145" s="21">
        <f>SUM(V147:V183)</f>
        <v>1279</v>
      </c>
    </row>
    <row r="146" spans="1:22" x14ac:dyDescent="0.25">
      <c r="A146" s="59" t="s">
        <v>17</v>
      </c>
      <c r="B146" s="59" t="s">
        <v>17</v>
      </c>
      <c r="C146" s="60" t="s">
        <v>17</v>
      </c>
      <c r="D146" s="60" t="s">
        <v>17</v>
      </c>
      <c r="E146" s="60" t="s">
        <v>17</v>
      </c>
      <c r="F146" s="61" t="s">
        <v>17</v>
      </c>
      <c r="G146" s="77" t="s">
        <v>17</v>
      </c>
      <c r="K146" s="24"/>
    </row>
    <row r="147" spans="1:22" x14ac:dyDescent="0.25">
      <c r="A147" s="119" t="s">
        <v>150</v>
      </c>
      <c r="B147" s="120"/>
      <c r="C147" s="121" t="s">
        <v>0</v>
      </c>
      <c r="D147" s="27" t="s">
        <v>27</v>
      </c>
      <c r="E147" s="122">
        <v>889</v>
      </c>
      <c r="F147" s="58">
        <v>0</v>
      </c>
      <c r="G147" s="58">
        <v>450</v>
      </c>
      <c r="H147" s="74">
        <v>240</v>
      </c>
      <c r="I147" s="74">
        <v>240</v>
      </c>
      <c r="J147" s="74">
        <v>300</v>
      </c>
      <c r="K147" s="40">
        <v>400</v>
      </c>
      <c r="L147" s="41">
        <v>100</v>
      </c>
      <c r="M147" s="41">
        <v>100</v>
      </c>
      <c r="N147" s="184">
        <v>0</v>
      </c>
      <c r="O147" s="41">
        <v>0</v>
      </c>
      <c r="P147" s="41"/>
      <c r="Q147" s="41">
        <v>0</v>
      </c>
      <c r="R147" s="41">
        <v>0</v>
      </c>
      <c r="S147" s="41"/>
      <c r="T147" s="41"/>
      <c r="U147" s="41">
        <v>117</v>
      </c>
      <c r="V147" s="41">
        <f t="shared" ref="V147:V183" si="22">SUM(N147:U147)</f>
        <v>117</v>
      </c>
    </row>
    <row r="148" spans="1:22" x14ac:dyDescent="0.25">
      <c r="A148" s="26" t="s">
        <v>151</v>
      </c>
      <c r="B148" s="26"/>
      <c r="C148" s="27" t="s">
        <v>0</v>
      </c>
      <c r="D148" s="27" t="s">
        <v>27</v>
      </c>
      <c r="E148" s="28">
        <v>194</v>
      </c>
      <c r="F148" s="34">
        <v>194</v>
      </c>
      <c r="G148" s="30">
        <v>194</v>
      </c>
      <c r="H148" s="39">
        <v>2</v>
      </c>
      <c r="I148" s="39">
        <v>149</v>
      </c>
      <c r="J148" s="39"/>
      <c r="K148" s="40"/>
      <c r="L148" s="41">
        <v>0</v>
      </c>
      <c r="M148" s="41">
        <v>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/>
      <c r="V148" s="41">
        <f t="shared" si="22"/>
        <v>0</v>
      </c>
    </row>
    <row r="149" spans="1:22" x14ac:dyDescent="0.25">
      <c r="A149" s="26" t="s">
        <v>151</v>
      </c>
      <c r="B149" s="26"/>
      <c r="C149" s="27" t="s">
        <v>0</v>
      </c>
      <c r="D149" s="27" t="s">
        <v>21</v>
      </c>
      <c r="E149" s="28">
        <v>883</v>
      </c>
      <c r="F149" s="29">
        <v>100</v>
      </c>
      <c r="G149" s="31">
        <v>100</v>
      </c>
      <c r="H149" s="39">
        <v>300</v>
      </c>
      <c r="I149" s="39">
        <v>300</v>
      </c>
      <c r="J149" s="39"/>
      <c r="K149" s="32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/>
      <c r="V149" s="41">
        <f t="shared" si="22"/>
        <v>0</v>
      </c>
    </row>
    <row r="150" spans="1:22" x14ac:dyDescent="0.25">
      <c r="A150" s="26" t="s">
        <v>152</v>
      </c>
      <c r="B150" s="26"/>
      <c r="C150" s="27" t="s">
        <v>0</v>
      </c>
      <c r="D150" s="27" t="s">
        <v>27</v>
      </c>
      <c r="E150" s="28">
        <v>2544</v>
      </c>
      <c r="F150" s="34">
        <v>350</v>
      </c>
      <c r="G150" s="30">
        <v>350</v>
      </c>
      <c r="H150" s="74">
        <v>900</v>
      </c>
      <c r="I150" s="74">
        <v>900</v>
      </c>
      <c r="J150" s="74">
        <v>850</v>
      </c>
      <c r="K150" s="40">
        <v>300</v>
      </c>
      <c r="L150" s="41">
        <v>346</v>
      </c>
      <c r="M150" s="41">
        <v>346</v>
      </c>
      <c r="N150" s="184">
        <v>0</v>
      </c>
      <c r="O150" s="41">
        <v>0</v>
      </c>
      <c r="P150" s="41">
        <v>87</v>
      </c>
      <c r="Q150" s="41">
        <v>0</v>
      </c>
      <c r="R150" s="41">
        <v>0</v>
      </c>
      <c r="S150" s="41">
        <v>122</v>
      </c>
      <c r="T150" s="41"/>
      <c r="U150" s="41">
        <v>65</v>
      </c>
      <c r="V150" s="41">
        <f t="shared" si="22"/>
        <v>274</v>
      </c>
    </row>
    <row r="151" spans="1:22" x14ac:dyDescent="0.25">
      <c r="A151" s="123" t="s">
        <v>153</v>
      </c>
      <c r="B151" s="123"/>
      <c r="C151" s="124" t="s">
        <v>0</v>
      </c>
      <c r="D151" s="124" t="s">
        <v>27</v>
      </c>
      <c r="E151" s="125">
        <v>2466</v>
      </c>
      <c r="F151" s="126"/>
      <c r="G151" s="127"/>
      <c r="H151" s="128"/>
      <c r="I151" s="128"/>
      <c r="J151" s="128"/>
      <c r="K151" s="129"/>
      <c r="L151" s="130">
        <v>246</v>
      </c>
      <c r="M151" s="130">
        <v>246</v>
      </c>
      <c r="N151" s="184">
        <v>0</v>
      </c>
      <c r="O151" s="130">
        <v>0</v>
      </c>
      <c r="P151" s="130"/>
      <c r="Q151" s="130">
        <v>0</v>
      </c>
      <c r="R151" s="130">
        <v>0</v>
      </c>
      <c r="S151" s="130"/>
      <c r="T151" s="130"/>
      <c r="U151" s="130"/>
      <c r="V151" s="41">
        <f t="shared" si="22"/>
        <v>0</v>
      </c>
    </row>
    <row r="152" spans="1:22" x14ac:dyDescent="0.25">
      <c r="A152" s="123" t="s">
        <v>153</v>
      </c>
      <c r="B152" s="123"/>
      <c r="C152" s="124" t="s">
        <v>0</v>
      </c>
      <c r="D152" s="124" t="s">
        <v>21</v>
      </c>
      <c r="E152" s="125">
        <v>889</v>
      </c>
      <c r="F152" s="126"/>
      <c r="G152" s="127"/>
      <c r="H152" s="128"/>
      <c r="I152" s="128"/>
      <c r="J152" s="128"/>
      <c r="K152" s="129"/>
      <c r="L152" s="130">
        <v>50</v>
      </c>
      <c r="M152" s="130">
        <v>50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130"/>
      <c r="V152" s="41">
        <f t="shared" si="22"/>
        <v>0</v>
      </c>
    </row>
    <row r="153" spans="1:22" x14ac:dyDescent="0.25">
      <c r="A153" s="123" t="s">
        <v>153</v>
      </c>
      <c r="B153" s="123"/>
      <c r="C153" s="124" t="s">
        <v>2</v>
      </c>
      <c r="D153" s="124" t="s">
        <v>27</v>
      </c>
      <c r="E153" s="125">
        <v>2310</v>
      </c>
      <c r="F153" s="126"/>
      <c r="G153" s="127"/>
      <c r="H153" s="128"/>
      <c r="I153" s="128"/>
      <c r="J153" s="128"/>
      <c r="K153" s="129"/>
      <c r="L153" s="130"/>
      <c r="M153" s="130">
        <v>550</v>
      </c>
      <c r="N153" s="184"/>
      <c r="O153" s="130"/>
      <c r="P153" s="130"/>
      <c r="Q153" s="130"/>
      <c r="R153" s="130"/>
      <c r="S153" s="130"/>
      <c r="T153" s="130"/>
      <c r="U153" s="130">
        <v>3</v>
      </c>
      <c r="V153" s="41">
        <f t="shared" si="22"/>
        <v>3</v>
      </c>
    </row>
    <row r="154" spans="1:22" x14ac:dyDescent="0.25">
      <c r="A154" s="123" t="s">
        <v>234</v>
      </c>
      <c r="B154" s="123"/>
      <c r="C154" s="124" t="s">
        <v>0</v>
      </c>
      <c r="D154" s="124" t="s">
        <v>0</v>
      </c>
      <c r="E154" s="125">
        <v>445</v>
      </c>
      <c r="F154" s="126"/>
      <c r="G154" s="127"/>
      <c r="H154" s="128"/>
      <c r="I154" s="128"/>
      <c r="J154" s="128"/>
      <c r="K154" s="129"/>
      <c r="L154" s="130"/>
      <c r="M154" s="130">
        <v>50</v>
      </c>
      <c r="N154" s="184"/>
      <c r="O154" s="130"/>
      <c r="P154" s="130"/>
      <c r="Q154" s="130"/>
      <c r="R154" s="130"/>
      <c r="S154" s="130"/>
      <c r="T154" s="130"/>
      <c r="U154" s="130"/>
      <c r="V154" s="41">
        <f t="shared" si="22"/>
        <v>0</v>
      </c>
    </row>
    <row r="155" spans="1:22" x14ac:dyDescent="0.25">
      <c r="A155" s="43" t="s">
        <v>202</v>
      </c>
      <c r="B155" s="50" t="s">
        <v>66</v>
      </c>
      <c r="C155" s="44" t="s">
        <v>2</v>
      </c>
      <c r="D155" s="44" t="s">
        <v>27</v>
      </c>
      <c r="E155" s="45">
        <v>4325</v>
      </c>
      <c r="F155" s="46">
        <v>343</v>
      </c>
      <c r="G155" s="47">
        <v>143</v>
      </c>
      <c r="H155" s="48">
        <v>200</v>
      </c>
      <c r="I155" s="48">
        <v>100</v>
      </c>
      <c r="J155" s="48">
        <v>1268</v>
      </c>
      <c r="K155" s="40">
        <v>728</v>
      </c>
      <c r="L155" s="41">
        <v>1180</v>
      </c>
      <c r="M155" s="41">
        <v>1180</v>
      </c>
      <c r="N155" s="184">
        <v>106</v>
      </c>
      <c r="O155" s="41">
        <v>0</v>
      </c>
      <c r="P155" s="41">
        <v>51</v>
      </c>
      <c r="Q155" s="41">
        <v>57</v>
      </c>
      <c r="R155" s="41">
        <v>90</v>
      </c>
      <c r="S155" s="41"/>
      <c r="T155" s="41"/>
      <c r="U155" s="41">
        <v>119</v>
      </c>
      <c r="V155" s="41">
        <f t="shared" si="22"/>
        <v>423</v>
      </c>
    </row>
    <row r="156" spans="1:22" x14ac:dyDescent="0.25">
      <c r="A156" s="43" t="s">
        <v>154</v>
      </c>
      <c r="B156" s="50" t="s">
        <v>66</v>
      </c>
      <c r="C156" s="44" t="s">
        <v>1</v>
      </c>
      <c r="D156" s="44" t="s">
        <v>27</v>
      </c>
      <c r="E156" s="45">
        <v>1454</v>
      </c>
      <c r="F156" s="46">
        <v>372</v>
      </c>
      <c r="G156" s="47">
        <v>72</v>
      </c>
      <c r="H156" s="48">
        <v>200</v>
      </c>
      <c r="I156" s="48">
        <v>200</v>
      </c>
      <c r="J156" s="48">
        <v>300</v>
      </c>
      <c r="K156" s="40">
        <v>200</v>
      </c>
      <c r="L156" s="41">
        <v>450</v>
      </c>
      <c r="M156" s="41">
        <v>450</v>
      </c>
      <c r="N156" s="184">
        <v>0</v>
      </c>
      <c r="O156" s="41">
        <v>0</v>
      </c>
      <c r="P156" s="41"/>
      <c r="Q156" s="41">
        <v>0</v>
      </c>
      <c r="R156" s="41">
        <v>0</v>
      </c>
      <c r="S156" s="41"/>
      <c r="T156" s="41"/>
      <c r="U156" s="41"/>
      <c r="V156" s="41">
        <f t="shared" si="22"/>
        <v>0</v>
      </c>
    </row>
    <row r="157" spans="1:22" x14ac:dyDescent="0.25">
      <c r="A157" s="43" t="s">
        <v>155</v>
      </c>
      <c r="B157" s="50"/>
      <c r="C157" s="44" t="s">
        <v>1</v>
      </c>
      <c r="D157" s="44" t="s">
        <v>27</v>
      </c>
      <c r="E157" s="45">
        <v>1950</v>
      </c>
      <c r="F157" s="46"/>
      <c r="G157" s="47"/>
      <c r="H157" s="48"/>
      <c r="I157" s="48">
        <v>0</v>
      </c>
      <c r="J157" s="48">
        <v>0</v>
      </c>
      <c r="K157" s="40">
        <v>100</v>
      </c>
      <c r="L157" s="41">
        <v>250</v>
      </c>
      <c r="M157" s="41">
        <v>200</v>
      </c>
      <c r="N157" s="184">
        <v>73</v>
      </c>
      <c r="O157" s="41">
        <v>0</v>
      </c>
      <c r="P157" s="41"/>
      <c r="Q157" s="41">
        <v>20</v>
      </c>
      <c r="R157" s="41">
        <v>24</v>
      </c>
      <c r="S157" s="41"/>
      <c r="T157" s="41">
        <v>96</v>
      </c>
      <c r="U157" s="41"/>
      <c r="V157" s="41">
        <f t="shared" si="22"/>
        <v>213</v>
      </c>
    </row>
    <row r="158" spans="1:22" x14ac:dyDescent="0.25">
      <c r="A158" s="43" t="s">
        <v>155</v>
      </c>
      <c r="B158" s="50"/>
      <c r="C158" s="44" t="s">
        <v>1</v>
      </c>
      <c r="D158" s="44" t="s">
        <v>21</v>
      </c>
      <c r="E158" s="45">
        <v>76</v>
      </c>
      <c r="F158" s="46"/>
      <c r="G158" s="47"/>
      <c r="H158" s="48"/>
      <c r="I158" s="48"/>
      <c r="J158" s="48"/>
      <c r="K158" s="40"/>
      <c r="L158" s="41"/>
      <c r="M158" s="41">
        <v>50</v>
      </c>
      <c r="N158" s="184"/>
      <c r="O158" s="41"/>
      <c r="P158" s="41"/>
      <c r="Q158" s="41"/>
      <c r="R158" s="41"/>
      <c r="S158" s="41"/>
      <c r="T158" s="41"/>
      <c r="U158" s="41"/>
      <c r="V158" s="41">
        <f t="shared" si="22"/>
        <v>0</v>
      </c>
    </row>
    <row r="159" spans="1:22" x14ac:dyDescent="0.25">
      <c r="A159" s="26" t="s">
        <v>156</v>
      </c>
      <c r="B159" s="29"/>
      <c r="C159" s="27" t="s">
        <v>2</v>
      </c>
      <c r="D159" s="27" t="s">
        <v>27</v>
      </c>
      <c r="E159" s="28">
        <v>1030</v>
      </c>
      <c r="F159" s="34">
        <v>51</v>
      </c>
      <c r="G159" s="30">
        <v>51</v>
      </c>
      <c r="H159" s="39">
        <v>154</v>
      </c>
      <c r="I159" s="39">
        <v>50</v>
      </c>
      <c r="J159" s="39">
        <v>100</v>
      </c>
      <c r="K159" s="40">
        <v>50</v>
      </c>
      <c r="L159" s="41">
        <v>550</v>
      </c>
      <c r="M159" s="41">
        <v>550</v>
      </c>
      <c r="N159" s="184">
        <v>0</v>
      </c>
      <c r="O159" s="41">
        <v>72</v>
      </c>
      <c r="P159" s="41">
        <v>1</v>
      </c>
      <c r="Q159" s="41">
        <v>0</v>
      </c>
      <c r="R159" s="41">
        <v>0</v>
      </c>
      <c r="S159" s="41"/>
      <c r="T159" s="41"/>
      <c r="U159" s="41"/>
      <c r="V159" s="41">
        <f t="shared" si="22"/>
        <v>73</v>
      </c>
    </row>
    <row r="160" spans="1:22" x14ac:dyDescent="0.25">
      <c r="A160" s="26" t="s">
        <v>156</v>
      </c>
      <c r="B160" s="29"/>
      <c r="C160" s="27" t="s">
        <v>2</v>
      </c>
      <c r="D160" s="27" t="s">
        <v>27</v>
      </c>
      <c r="E160" s="28">
        <v>3554</v>
      </c>
      <c r="F160" s="34">
        <v>0</v>
      </c>
      <c r="G160" s="30">
        <v>50</v>
      </c>
      <c r="H160" s="39">
        <v>250</v>
      </c>
      <c r="I160" s="39">
        <v>250</v>
      </c>
      <c r="J160" s="39">
        <v>450</v>
      </c>
      <c r="K160" s="40">
        <v>100</v>
      </c>
      <c r="L160" s="41">
        <v>550</v>
      </c>
      <c r="M160" s="41">
        <v>550</v>
      </c>
      <c r="N160" s="184">
        <v>0</v>
      </c>
      <c r="O160" s="41">
        <v>0</v>
      </c>
      <c r="P160" s="41"/>
      <c r="Q160" s="41">
        <v>0</v>
      </c>
      <c r="R160" s="41">
        <v>0</v>
      </c>
      <c r="S160" s="41"/>
      <c r="T160" s="41"/>
      <c r="U160" s="41"/>
      <c r="V160" s="41">
        <f t="shared" si="22"/>
        <v>0</v>
      </c>
    </row>
    <row r="161" spans="1:22" x14ac:dyDescent="0.25">
      <c r="A161" s="26" t="s">
        <v>156</v>
      </c>
      <c r="B161" s="29"/>
      <c r="C161" s="27" t="s">
        <v>2</v>
      </c>
      <c r="D161" s="27" t="s">
        <v>21</v>
      </c>
      <c r="E161" s="28">
        <v>1244.047</v>
      </c>
      <c r="F161" s="29">
        <v>0</v>
      </c>
      <c r="G161" s="31">
        <v>0</v>
      </c>
      <c r="H161" s="39">
        <v>400</v>
      </c>
      <c r="I161" s="39">
        <v>400</v>
      </c>
      <c r="J161" s="39">
        <v>235</v>
      </c>
      <c r="K161" s="32">
        <v>175</v>
      </c>
      <c r="L161" s="41">
        <v>175</v>
      </c>
      <c r="M161" s="41">
        <v>175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/>
      <c r="V161" s="41">
        <f t="shared" si="22"/>
        <v>0</v>
      </c>
    </row>
    <row r="162" spans="1:22" x14ac:dyDescent="0.25">
      <c r="A162" s="43" t="s">
        <v>203</v>
      </c>
      <c r="B162" s="50" t="s">
        <v>66</v>
      </c>
      <c r="C162" s="44" t="s">
        <v>2</v>
      </c>
      <c r="D162" s="44" t="s">
        <v>27</v>
      </c>
      <c r="E162" s="45">
        <v>5484</v>
      </c>
      <c r="F162" s="46">
        <v>444</v>
      </c>
      <c r="G162" s="47">
        <v>144</v>
      </c>
      <c r="H162" s="90">
        <v>200</v>
      </c>
      <c r="I162" s="90">
        <v>100</v>
      </c>
      <c r="J162" s="90">
        <v>500</v>
      </c>
      <c r="K162" s="40">
        <v>250</v>
      </c>
      <c r="L162" s="41">
        <v>900</v>
      </c>
      <c r="M162" s="41">
        <v>900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/>
      <c r="V162" s="41">
        <f t="shared" si="22"/>
        <v>0</v>
      </c>
    </row>
    <row r="163" spans="1:22" x14ac:dyDescent="0.25">
      <c r="A163" s="43" t="s">
        <v>201</v>
      </c>
      <c r="B163" s="50" t="s">
        <v>66</v>
      </c>
      <c r="C163" s="44" t="s">
        <v>2</v>
      </c>
      <c r="D163" s="44" t="s">
        <v>27</v>
      </c>
      <c r="E163" s="45">
        <v>738</v>
      </c>
      <c r="F163" s="46">
        <v>50</v>
      </c>
      <c r="G163" s="47">
        <v>50</v>
      </c>
      <c r="H163" s="90">
        <v>151</v>
      </c>
      <c r="I163" s="90">
        <v>151</v>
      </c>
      <c r="J163" s="90">
        <v>200</v>
      </c>
      <c r="K163" s="40">
        <v>100</v>
      </c>
      <c r="L163" s="41">
        <v>508</v>
      </c>
      <c r="M163" s="41">
        <v>508</v>
      </c>
      <c r="N163" s="184">
        <v>4</v>
      </c>
      <c r="O163" s="41">
        <v>6</v>
      </c>
      <c r="P163" s="41"/>
      <c r="Q163" s="41">
        <v>0</v>
      </c>
      <c r="R163" s="41">
        <v>8</v>
      </c>
      <c r="S163" s="41"/>
      <c r="T163" s="41">
        <v>15</v>
      </c>
      <c r="U163" s="41">
        <v>11</v>
      </c>
      <c r="V163" s="41">
        <f t="shared" si="22"/>
        <v>44</v>
      </c>
    </row>
    <row r="164" spans="1:22" x14ac:dyDescent="0.25">
      <c r="A164" s="43" t="s">
        <v>157</v>
      </c>
      <c r="B164" s="44"/>
      <c r="C164" s="44" t="s">
        <v>2</v>
      </c>
      <c r="D164" s="44" t="s">
        <v>21</v>
      </c>
      <c r="E164" s="45">
        <v>65</v>
      </c>
      <c r="F164" s="45">
        <v>0</v>
      </c>
      <c r="G164" s="131">
        <v>0</v>
      </c>
      <c r="H164" s="90">
        <v>65</v>
      </c>
      <c r="I164" s="90">
        <v>65</v>
      </c>
      <c r="J164" s="90"/>
      <c r="K164" s="32"/>
      <c r="L164" s="41">
        <v>65</v>
      </c>
      <c r="M164" s="41">
        <v>65</v>
      </c>
      <c r="N164" s="184">
        <v>0</v>
      </c>
      <c r="O164" s="41">
        <v>0</v>
      </c>
      <c r="P164" s="41"/>
      <c r="Q164" s="41">
        <v>0</v>
      </c>
      <c r="R164" s="41">
        <v>0</v>
      </c>
      <c r="S164" s="41"/>
      <c r="T164" s="41"/>
      <c r="U164" s="41"/>
      <c r="V164" s="41">
        <f t="shared" si="22"/>
        <v>0</v>
      </c>
    </row>
    <row r="165" spans="1:22" s="4" customFormat="1" x14ac:dyDescent="0.25">
      <c r="A165" s="26" t="s">
        <v>158</v>
      </c>
      <c r="B165" s="27"/>
      <c r="C165" s="27" t="s">
        <v>24</v>
      </c>
      <c r="D165" s="27" t="s">
        <v>21</v>
      </c>
      <c r="E165" s="28">
        <v>215</v>
      </c>
      <c r="F165" s="28">
        <v>0</v>
      </c>
      <c r="G165" s="132">
        <v>0</v>
      </c>
      <c r="H165" s="114">
        <v>0</v>
      </c>
      <c r="I165" s="114">
        <v>215</v>
      </c>
      <c r="J165" s="114"/>
      <c r="K165" s="32"/>
      <c r="L165" s="33"/>
      <c r="M165" s="33"/>
      <c r="N165" s="184">
        <v>0</v>
      </c>
      <c r="O165" s="33">
        <v>0</v>
      </c>
      <c r="P165" s="33"/>
      <c r="Q165" s="33">
        <v>0</v>
      </c>
      <c r="R165" s="33">
        <v>0</v>
      </c>
      <c r="S165" s="33"/>
      <c r="T165" s="33"/>
      <c r="U165" s="33"/>
      <c r="V165" s="41">
        <f t="shared" si="22"/>
        <v>0</v>
      </c>
    </row>
    <row r="166" spans="1:22" s="4" customFormat="1" x14ac:dyDescent="0.25">
      <c r="A166" s="26" t="s">
        <v>159</v>
      </c>
      <c r="B166" s="27"/>
      <c r="C166" s="27" t="s">
        <v>24</v>
      </c>
      <c r="D166" s="27" t="s">
        <v>21</v>
      </c>
      <c r="E166" s="28">
        <v>226</v>
      </c>
      <c r="F166" s="28">
        <v>0</v>
      </c>
      <c r="G166" s="132">
        <v>0</v>
      </c>
      <c r="H166" s="114">
        <v>0</v>
      </c>
      <c r="I166" s="114">
        <v>226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33"/>
      <c r="V166" s="41">
        <f t="shared" si="22"/>
        <v>0</v>
      </c>
    </row>
    <row r="167" spans="1:22" s="4" customFormat="1" x14ac:dyDescent="0.25">
      <c r="A167" s="26" t="s">
        <v>160</v>
      </c>
      <c r="B167" s="27"/>
      <c r="C167" s="27" t="s">
        <v>24</v>
      </c>
      <c r="D167" s="27" t="s">
        <v>21</v>
      </c>
      <c r="E167" s="28">
        <v>60</v>
      </c>
      <c r="F167" s="28">
        <v>0</v>
      </c>
      <c r="G167" s="132">
        <v>0</v>
      </c>
      <c r="H167" s="114">
        <v>0</v>
      </c>
      <c r="I167" s="114">
        <v>60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33"/>
      <c r="V167" s="41">
        <f t="shared" si="22"/>
        <v>0</v>
      </c>
    </row>
    <row r="168" spans="1:22" x14ac:dyDescent="0.25">
      <c r="A168" s="26" t="s">
        <v>161</v>
      </c>
      <c r="B168" s="49"/>
      <c r="C168" s="27" t="s">
        <v>2</v>
      </c>
      <c r="D168" s="27" t="s">
        <v>27</v>
      </c>
      <c r="E168" s="28">
        <v>807</v>
      </c>
      <c r="F168" s="34">
        <v>150</v>
      </c>
      <c r="G168" s="30">
        <v>50</v>
      </c>
      <c r="H168" s="39">
        <v>100</v>
      </c>
      <c r="I168" s="39">
        <v>100</v>
      </c>
      <c r="J168" s="39">
        <v>200</v>
      </c>
      <c r="K168" s="40">
        <v>200</v>
      </c>
      <c r="L168" s="41">
        <v>288</v>
      </c>
      <c r="M168" s="41">
        <v>288</v>
      </c>
      <c r="N168" s="184">
        <v>0</v>
      </c>
      <c r="O168" s="41">
        <v>0</v>
      </c>
      <c r="P168" s="41"/>
      <c r="Q168" s="41">
        <v>0</v>
      </c>
      <c r="R168" s="41">
        <v>0</v>
      </c>
      <c r="S168" s="41"/>
      <c r="T168" s="41"/>
      <c r="U168" s="41">
        <v>132</v>
      </c>
      <c r="V168" s="41">
        <f t="shared" si="22"/>
        <v>132</v>
      </c>
    </row>
    <row r="169" spans="1:22" x14ac:dyDescent="0.25">
      <c r="A169" s="26" t="s">
        <v>162</v>
      </c>
      <c r="B169" s="26"/>
      <c r="C169" s="27" t="s">
        <v>163</v>
      </c>
      <c r="D169" s="27" t="s">
        <v>21</v>
      </c>
      <c r="E169" s="28">
        <v>622</v>
      </c>
      <c r="F169" s="29">
        <v>100</v>
      </c>
      <c r="G169" s="29">
        <v>100</v>
      </c>
      <c r="H169" s="39">
        <v>100</v>
      </c>
      <c r="I169" s="39">
        <v>100</v>
      </c>
      <c r="J169" s="39"/>
      <c r="K169" s="32"/>
      <c r="L169" s="41"/>
      <c r="M169" s="41"/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/>
      <c r="V169" s="41">
        <f t="shared" si="22"/>
        <v>0</v>
      </c>
    </row>
    <row r="170" spans="1:22" x14ac:dyDescent="0.25">
      <c r="A170" s="26" t="s">
        <v>164</v>
      </c>
      <c r="B170" s="26"/>
      <c r="C170" s="27" t="s">
        <v>142</v>
      </c>
      <c r="D170" s="27" t="s">
        <v>21</v>
      </c>
      <c r="E170" s="28">
        <v>2451</v>
      </c>
      <c r="F170" s="29">
        <v>100</v>
      </c>
      <c r="G170" s="29">
        <v>100</v>
      </c>
      <c r="H170" s="39">
        <v>100</v>
      </c>
      <c r="I170" s="39">
        <v>100</v>
      </c>
      <c r="J170" s="39">
        <v>100</v>
      </c>
      <c r="K170" s="32">
        <v>100</v>
      </c>
      <c r="L170" s="41">
        <v>100</v>
      </c>
      <c r="M170" s="41">
        <v>10</v>
      </c>
      <c r="N170" s="184">
        <v>0</v>
      </c>
      <c r="O170" s="41">
        <v>0</v>
      </c>
      <c r="P170" s="41"/>
      <c r="Q170" s="41">
        <v>0</v>
      </c>
      <c r="R170" s="41">
        <v>0</v>
      </c>
      <c r="S170" s="41"/>
      <c r="T170" s="41"/>
      <c r="U170" s="41"/>
      <c r="V170" s="41">
        <f t="shared" si="22"/>
        <v>0</v>
      </c>
    </row>
    <row r="171" spans="1:22" x14ac:dyDescent="0.25">
      <c r="A171" s="65" t="s">
        <v>165</v>
      </c>
      <c r="B171" s="65"/>
      <c r="C171" s="44" t="s">
        <v>54</v>
      </c>
      <c r="D171" s="44" t="s">
        <v>21</v>
      </c>
      <c r="E171" s="45">
        <v>390</v>
      </c>
      <c r="F171" s="50">
        <v>0</v>
      </c>
      <c r="G171" s="50">
        <v>0</v>
      </c>
      <c r="H171" s="48">
        <v>390</v>
      </c>
      <c r="I171" s="48">
        <v>390</v>
      </c>
      <c r="J171" s="48"/>
      <c r="K171" s="32"/>
      <c r="L171" s="41"/>
      <c r="M171" s="41"/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/>
      <c r="V171" s="41">
        <f t="shared" si="22"/>
        <v>0</v>
      </c>
    </row>
    <row r="172" spans="1:22" x14ac:dyDescent="0.25">
      <c r="A172" s="133" t="s">
        <v>166</v>
      </c>
      <c r="B172" s="44"/>
      <c r="C172" s="44" t="s">
        <v>54</v>
      </c>
      <c r="D172" s="44" t="s">
        <v>21</v>
      </c>
      <c r="E172" s="45">
        <v>172</v>
      </c>
      <c r="F172" s="50">
        <v>0</v>
      </c>
      <c r="G172" s="50">
        <v>0</v>
      </c>
      <c r="H172" s="48">
        <v>172</v>
      </c>
      <c r="I172" s="48">
        <v>172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/>
      <c r="V172" s="41">
        <f t="shared" si="22"/>
        <v>0</v>
      </c>
    </row>
    <row r="173" spans="1:22" x14ac:dyDescent="0.25">
      <c r="A173" s="133" t="s">
        <v>167</v>
      </c>
      <c r="B173" s="65"/>
      <c r="C173" s="44" t="s">
        <v>54</v>
      </c>
      <c r="D173" s="44" t="s">
        <v>21</v>
      </c>
      <c r="E173" s="45">
        <v>47</v>
      </c>
      <c r="F173" s="50">
        <v>0</v>
      </c>
      <c r="G173" s="50">
        <v>0</v>
      </c>
      <c r="H173" s="48">
        <v>47</v>
      </c>
      <c r="I173" s="48">
        <v>47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/>
      <c r="V173" s="41">
        <f t="shared" si="22"/>
        <v>0</v>
      </c>
    </row>
    <row r="174" spans="1:22" x14ac:dyDescent="0.25">
      <c r="A174" s="133" t="s">
        <v>168</v>
      </c>
      <c r="B174" s="65"/>
      <c r="C174" s="44" t="s">
        <v>169</v>
      </c>
      <c r="D174" s="44" t="s">
        <v>21</v>
      </c>
      <c r="E174" s="45">
        <v>71</v>
      </c>
      <c r="F174" s="50">
        <v>0</v>
      </c>
      <c r="G174" s="50">
        <v>0</v>
      </c>
      <c r="H174" s="48">
        <v>0</v>
      </c>
      <c r="I174" s="48">
        <v>117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/>
      <c r="V174" s="41">
        <f t="shared" si="22"/>
        <v>0</v>
      </c>
    </row>
    <row r="175" spans="1:22" x14ac:dyDescent="0.25">
      <c r="A175" s="133" t="s">
        <v>170</v>
      </c>
      <c r="B175" s="65"/>
      <c r="C175" s="44" t="s">
        <v>169</v>
      </c>
      <c r="D175" s="44" t="s">
        <v>21</v>
      </c>
      <c r="E175" s="45">
        <v>100</v>
      </c>
      <c r="F175" s="50">
        <v>0</v>
      </c>
      <c r="G175" s="50">
        <v>0</v>
      </c>
      <c r="H175" s="48">
        <v>0</v>
      </c>
      <c r="I175" s="48">
        <v>24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/>
      <c r="V175" s="41">
        <f t="shared" si="22"/>
        <v>0</v>
      </c>
    </row>
    <row r="176" spans="1:22" s="100" customFormat="1" x14ac:dyDescent="0.25">
      <c r="A176" s="134" t="s">
        <v>171</v>
      </c>
      <c r="B176" s="94" t="s">
        <v>172</v>
      </c>
      <c r="C176" s="94" t="s">
        <v>173</v>
      </c>
      <c r="D176" s="94" t="s">
        <v>21</v>
      </c>
      <c r="E176" s="94">
        <v>355</v>
      </c>
      <c r="F176" s="29">
        <v>0</v>
      </c>
      <c r="G176" s="29">
        <v>0</v>
      </c>
      <c r="H176" s="29">
        <v>0</v>
      </c>
      <c r="I176" s="96">
        <v>0</v>
      </c>
      <c r="J176" s="96"/>
      <c r="K176" s="97"/>
      <c r="L176" s="135"/>
      <c r="M176" s="135"/>
      <c r="N176" s="184">
        <v>0</v>
      </c>
      <c r="O176" s="135">
        <v>0</v>
      </c>
      <c r="P176" s="135"/>
      <c r="Q176" s="135">
        <v>0</v>
      </c>
      <c r="R176" s="135">
        <v>0</v>
      </c>
      <c r="S176" s="135"/>
      <c r="T176" s="135"/>
      <c r="U176" s="135"/>
      <c r="V176" s="41">
        <f t="shared" si="22"/>
        <v>0</v>
      </c>
    </row>
    <row r="177" spans="1:22" s="100" customFormat="1" x14ac:dyDescent="0.25">
      <c r="A177" s="134" t="s">
        <v>174</v>
      </c>
      <c r="B177" s="94" t="s">
        <v>172</v>
      </c>
      <c r="C177" s="94" t="s">
        <v>173</v>
      </c>
      <c r="D177" s="94" t="s">
        <v>21</v>
      </c>
      <c r="E177" s="95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135"/>
      <c r="V177" s="41">
        <f t="shared" si="22"/>
        <v>0</v>
      </c>
    </row>
    <row r="178" spans="1:22" s="100" customFormat="1" x14ac:dyDescent="0.25">
      <c r="A178" s="134" t="s">
        <v>175</v>
      </c>
      <c r="B178" s="94" t="s">
        <v>172</v>
      </c>
      <c r="C178" s="94" t="s">
        <v>173</v>
      </c>
      <c r="D178" s="94" t="s">
        <v>21</v>
      </c>
      <c r="E178" s="95">
        <v>178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135"/>
      <c r="V178" s="41">
        <f t="shared" si="22"/>
        <v>0</v>
      </c>
    </row>
    <row r="179" spans="1:22" x14ac:dyDescent="0.25">
      <c r="A179" s="65" t="s">
        <v>176</v>
      </c>
      <c r="B179" s="44"/>
      <c r="C179" s="44" t="s">
        <v>169</v>
      </c>
      <c r="D179" s="44" t="s">
        <v>21</v>
      </c>
      <c r="E179" s="45">
        <v>184</v>
      </c>
      <c r="F179" s="50">
        <v>0</v>
      </c>
      <c r="G179" s="50">
        <v>0</v>
      </c>
      <c r="H179" s="48">
        <v>0</v>
      </c>
      <c r="I179" s="48">
        <v>113</v>
      </c>
      <c r="J179" s="48"/>
      <c r="K179" s="32"/>
      <c r="L179" s="41"/>
      <c r="M179" s="41"/>
      <c r="N179" s="184">
        <v>0</v>
      </c>
      <c r="O179" s="41">
        <v>0</v>
      </c>
      <c r="P179" s="41"/>
      <c r="Q179" s="41">
        <v>0</v>
      </c>
      <c r="R179" s="41">
        <v>0</v>
      </c>
      <c r="S179" s="41"/>
      <c r="T179" s="41"/>
      <c r="U179" s="41"/>
      <c r="V179" s="41">
        <f t="shared" si="22"/>
        <v>0</v>
      </c>
    </row>
    <row r="180" spans="1:22" x14ac:dyDescent="0.25">
      <c r="A180" s="65" t="s">
        <v>177</v>
      </c>
      <c r="B180" s="44"/>
      <c r="C180" s="44" t="s">
        <v>169</v>
      </c>
      <c r="D180" s="44" t="s">
        <v>21</v>
      </c>
      <c r="E180" s="45">
        <v>81</v>
      </c>
      <c r="F180" s="50">
        <v>0</v>
      </c>
      <c r="G180" s="50">
        <v>0</v>
      </c>
      <c r="H180" s="48">
        <v>0</v>
      </c>
      <c r="I180" s="48">
        <v>17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/>
      <c r="V180" s="41">
        <f t="shared" si="22"/>
        <v>0</v>
      </c>
    </row>
    <row r="181" spans="1:22" x14ac:dyDescent="0.25">
      <c r="A181" s="65" t="s">
        <v>178</v>
      </c>
      <c r="B181" s="44" t="s">
        <v>172</v>
      </c>
      <c r="C181" s="44" t="s">
        <v>169</v>
      </c>
      <c r="D181" s="44" t="s">
        <v>21</v>
      </c>
      <c r="E181" s="45">
        <v>180</v>
      </c>
      <c r="F181" s="50">
        <v>0</v>
      </c>
      <c r="G181" s="50">
        <v>0</v>
      </c>
      <c r="H181" s="48">
        <v>0</v>
      </c>
      <c r="I181" s="48">
        <v>164</v>
      </c>
      <c r="J181" s="48"/>
      <c r="K181" s="40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/>
      <c r="V181" s="41">
        <f t="shared" si="22"/>
        <v>0</v>
      </c>
    </row>
    <row r="182" spans="1:22" x14ac:dyDescent="0.25">
      <c r="A182" s="65" t="s">
        <v>179</v>
      </c>
      <c r="B182" s="44"/>
      <c r="C182" s="44" t="s">
        <v>169</v>
      </c>
      <c r="D182" s="44" t="s">
        <v>21</v>
      </c>
      <c r="E182" s="45">
        <v>309</v>
      </c>
      <c r="F182" s="50">
        <v>0</v>
      </c>
      <c r="G182" s="50">
        <v>0</v>
      </c>
      <c r="H182" s="48">
        <v>0</v>
      </c>
      <c r="I182" s="48">
        <v>250</v>
      </c>
      <c r="J182" s="48"/>
      <c r="K182" s="32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/>
      <c r="V182" s="41">
        <f t="shared" si="22"/>
        <v>0</v>
      </c>
    </row>
    <row r="183" spans="1:22" s="100" customFormat="1" x14ac:dyDescent="0.25">
      <c r="A183" s="134" t="s">
        <v>180</v>
      </c>
      <c r="B183" s="94" t="s">
        <v>172</v>
      </c>
      <c r="C183" s="94" t="s">
        <v>169</v>
      </c>
      <c r="D183" s="94" t="s">
        <v>21</v>
      </c>
      <c r="E183" s="95">
        <v>28</v>
      </c>
      <c r="F183" s="50">
        <v>0</v>
      </c>
      <c r="G183" s="50">
        <v>0</v>
      </c>
      <c r="H183" s="48">
        <v>0</v>
      </c>
      <c r="I183" s="136">
        <v>0</v>
      </c>
      <c r="J183" s="136"/>
      <c r="K183" s="97"/>
      <c r="L183" s="135"/>
      <c r="M183" s="135"/>
      <c r="N183" s="184">
        <v>0</v>
      </c>
      <c r="O183" s="135">
        <v>0</v>
      </c>
      <c r="P183" s="135"/>
      <c r="Q183" s="135">
        <v>0</v>
      </c>
      <c r="R183" s="135">
        <v>0</v>
      </c>
      <c r="S183" s="135"/>
      <c r="T183" s="135"/>
      <c r="U183" s="135"/>
      <c r="V183" s="41">
        <f t="shared" si="22"/>
        <v>0</v>
      </c>
    </row>
    <row r="184" spans="1:22" ht="15.75" thickBot="1" x14ac:dyDescent="0.3">
      <c r="A184" s="59" t="s">
        <v>17</v>
      </c>
      <c r="B184" s="59" t="s">
        <v>17</v>
      </c>
      <c r="C184" s="60" t="s">
        <v>17</v>
      </c>
      <c r="D184" s="60" t="s">
        <v>17</v>
      </c>
      <c r="E184" s="60" t="s">
        <v>17</v>
      </c>
      <c r="F184" s="61" t="s">
        <v>17</v>
      </c>
      <c r="G184" s="77" t="s">
        <v>17</v>
      </c>
      <c r="K184" s="24"/>
    </row>
    <row r="185" spans="1:22" ht="15.75" thickBot="1" x14ac:dyDescent="0.3">
      <c r="A185" s="137" t="s">
        <v>181</v>
      </c>
      <c r="B185" s="138"/>
      <c r="C185" s="63"/>
      <c r="D185" s="64"/>
      <c r="E185" s="21">
        <f t="shared" ref="E185:R185" si="23">SUM(E187:E207)</f>
        <v>25696.024999999998</v>
      </c>
      <c r="F185" s="21">
        <f t="shared" si="23"/>
        <v>2774</v>
      </c>
      <c r="G185" s="21">
        <f t="shared" si="23"/>
        <v>2665</v>
      </c>
      <c r="H185" s="21">
        <f t="shared" si="23"/>
        <v>3467</v>
      </c>
      <c r="I185" s="21">
        <f t="shared" si="23"/>
        <v>3531</v>
      </c>
      <c r="J185" s="21">
        <f t="shared" si="23"/>
        <v>1889</v>
      </c>
      <c r="K185" s="21">
        <f t="shared" si="23"/>
        <v>1298</v>
      </c>
      <c r="L185" s="21">
        <f t="shared" si="23"/>
        <v>2297</v>
      </c>
      <c r="M185" s="21">
        <f t="shared" si="23"/>
        <v>2297</v>
      </c>
      <c r="N185" s="183">
        <f t="shared" si="23"/>
        <v>40</v>
      </c>
      <c r="O185" s="21">
        <f t="shared" si="23"/>
        <v>342</v>
      </c>
      <c r="P185" s="21">
        <f t="shared" si="23"/>
        <v>22</v>
      </c>
      <c r="Q185" s="21">
        <f t="shared" si="23"/>
        <v>42</v>
      </c>
      <c r="R185" s="21">
        <f t="shared" si="23"/>
        <v>40</v>
      </c>
      <c r="S185" s="21">
        <f>SUM(S187:S207)</f>
        <v>182</v>
      </c>
      <c r="T185" s="21">
        <f>SUM(T187:T207)</f>
        <v>46</v>
      </c>
      <c r="U185" s="21">
        <f>SUM(U187:U207)</f>
        <v>184</v>
      </c>
      <c r="V185" s="21">
        <f>SUM(V187:V207)</f>
        <v>898</v>
      </c>
    </row>
    <row r="186" spans="1:22" x14ac:dyDescent="0.25">
      <c r="A186" s="61" t="s">
        <v>17</v>
      </c>
      <c r="B186" s="61" t="s">
        <v>17</v>
      </c>
      <c r="C186" s="139" t="s">
        <v>17</v>
      </c>
      <c r="D186" s="139" t="s">
        <v>17</v>
      </c>
      <c r="E186" s="140" t="s">
        <v>17</v>
      </c>
      <c r="F186" s="141" t="s">
        <v>17</v>
      </c>
      <c r="K186" s="24"/>
    </row>
    <row r="187" spans="1:22" x14ac:dyDescent="0.25">
      <c r="A187" s="142" t="s">
        <v>182</v>
      </c>
      <c r="B187" s="44"/>
      <c r="C187" s="44" t="s">
        <v>54</v>
      </c>
      <c r="D187" s="44" t="s">
        <v>21</v>
      </c>
      <c r="E187" s="143">
        <v>267</v>
      </c>
      <c r="F187" s="44">
        <v>0</v>
      </c>
      <c r="G187" s="44">
        <v>0</v>
      </c>
      <c r="H187" s="90">
        <v>267</v>
      </c>
      <c r="I187" s="90">
        <v>267</v>
      </c>
      <c r="J187" s="90"/>
      <c r="K187" s="32"/>
      <c r="L187" s="41"/>
      <c r="M187" s="41"/>
      <c r="N187" s="184">
        <v>0</v>
      </c>
      <c r="O187" s="41">
        <v>0</v>
      </c>
      <c r="P187" s="41">
        <v>0</v>
      </c>
      <c r="Q187" s="41">
        <v>0</v>
      </c>
      <c r="R187" s="41">
        <v>0</v>
      </c>
      <c r="S187" s="41"/>
      <c r="T187" s="41"/>
      <c r="U187" s="41"/>
      <c r="V187" s="41">
        <f t="shared" ref="V187:V207" si="24">SUM(N187:U187)</f>
        <v>0</v>
      </c>
    </row>
    <row r="188" spans="1:22" x14ac:dyDescent="0.25">
      <c r="A188" s="142" t="s">
        <v>183</v>
      </c>
      <c r="B188" s="44"/>
      <c r="C188" s="44" t="s">
        <v>54</v>
      </c>
      <c r="D188" s="44" t="s">
        <v>21</v>
      </c>
      <c r="E188" s="143">
        <v>29</v>
      </c>
      <c r="F188" s="44">
        <v>0</v>
      </c>
      <c r="G188" s="44">
        <v>0</v>
      </c>
      <c r="H188" s="90">
        <v>29</v>
      </c>
      <c r="I188" s="90">
        <v>29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/>
      <c r="V188" s="41">
        <f t="shared" si="24"/>
        <v>0</v>
      </c>
    </row>
    <row r="189" spans="1:22" x14ac:dyDescent="0.25">
      <c r="A189" s="142" t="s">
        <v>184</v>
      </c>
      <c r="B189" s="44"/>
      <c r="C189" s="44" t="s">
        <v>54</v>
      </c>
      <c r="D189" s="44" t="s">
        <v>21</v>
      </c>
      <c r="E189" s="143">
        <v>58</v>
      </c>
      <c r="F189" s="44"/>
      <c r="G189" s="44"/>
      <c r="H189" s="90">
        <v>58</v>
      </c>
      <c r="I189" s="90">
        <v>58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/>
      <c r="V189" s="41">
        <f t="shared" si="24"/>
        <v>0</v>
      </c>
    </row>
    <row r="190" spans="1:22" s="4" customFormat="1" x14ac:dyDescent="0.25">
      <c r="A190" s="144" t="s">
        <v>185</v>
      </c>
      <c r="B190" s="27"/>
      <c r="C190" s="27" t="s">
        <v>24</v>
      </c>
      <c r="D190" s="27" t="s">
        <v>21</v>
      </c>
      <c r="E190" s="145">
        <v>157</v>
      </c>
      <c r="F190" s="27">
        <v>0</v>
      </c>
      <c r="G190" s="27">
        <v>0</v>
      </c>
      <c r="H190" s="114">
        <v>0</v>
      </c>
      <c r="I190" s="114">
        <v>157</v>
      </c>
      <c r="J190" s="114"/>
      <c r="K190" s="32"/>
      <c r="L190" s="33"/>
      <c r="M190" s="33"/>
      <c r="N190" s="184">
        <v>0</v>
      </c>
      <c r="O190" s="33">
        <v>0</v>
      </c>
      <c r="P190" s="33">
        <v>0</v>
      </c>
      <c r="Q190" s="33">
        <v>0</v>
      </c>
      <c r="R190" s="33">
        <v>0</v>
      </c>
      <c r="S190" s="33"/>
      <c r="T190" s="33"/>
      <c r="U190" s="33"/>
      <c r="V190" s="41">
        <f t="shared" si="24"/>
        <v>0</v>
      </c>
    </row>
    <row r="191" spans="1:22" s="4" customFormat="1" x14ac:dyDescent="0.25">
      <c r="A191" s="144" t="s">
        <v>186</v>
      </c>
      <c r="B191" s="27"/>
      <c r="C191" s="27" t="s">
        <v>46</v>
      </c>
      <c r="D191" s="27" t="s">
        <v>21</v>
      </c>
      <c r="E191" s="145">
        <v>312</v>
      </c>
      <c r="F191" s="29">
        <v>229</v>
      </c>
      <c r="G191" s="29">
        <v>229</v>
      </c>
      <c r="H191" s="31">
        <v>229</v>
      </c>
      <c r="I191" s="31">
        <v>229</v>
      </c>
      <c r="J191" s="31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33"/>
      <c r="V191" s="41">
        <f t="shared" si="24"/>
        <v>0</v>
      </c>
    </row>
    <row r="192" spans="1:22" s="4" customFormat="1" x14ac:dyDescent="0.25">
      <c r="A192" s="146" t="s">
        <v>187</v>
      </c>
      <c r="B192" s="27"/>
      <c r="C192" s="27" t="s">
        <v>73</v>
      </c>
      <c r="D192" s="27" t="s">
        <v>21</v>
      </c>
      <c r="E192" s="145">
        <v>105</v>
      </c>
      <c r="F192" s="29">
        <v>0</v>
      </c>
      <c r="G192" s="29">
        <v>0</v>
      </c>
      <c r="H192" s="114">
        <v>34</v>
      </c>
      <c r="I192" s="114">
        <v>34</v>
      </c>
      <c r="J192" s="114">
        <v>0</v>
      </c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33"/>
      <c r="V192" s="41">
        <f t="shared" si="24"/>
        <v>0</v>
      </c>
    </row>
    <row r="193" spans="1:22" s="4" customFormat="1" x14ac:dyDescent="0.25">
      <c r="A193" s="144" t="s">
        <v>188</v>
      </c>
      <c r="B193" s="27"/>
      <c r="C193" s="27" t="s">
        <v>73</v>
      </c>
      <c r="D193" s="27" t="s">
        <v>21</v>
      </c>
      <c r="E193" s="145">
        <f>8*200</f>
        <v>1600</v>
      </c>
      <c r="F193" s="29"/>
      <c r="G193" s="29"/>
      <c r="H193" s="114"/>
      <c r="I193" s="114"/>
      <c r="J193" s="114">
        <v>100</v>
      </c>
      <c r="K193" s="32">
        <v>100</v>
      </c>
      <c r="L193" s="33">
        <v>100</v>
      </c>
      <c r="M193" s="33">
        <v>100</v>
      </c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33"/>
      <c r="V193" s="41">
        <f t="shared" si="24"/>
        <v>0</v>
      </c>
    </row>
    <row r="194" spans="1:22" s="4" customFormat="1" x14ac:dyDescent="0.25">
      <c r="A194" s="49" t="s">
        <v>189</v>
      </c>
      <c r="B194" s="27"/>
      <c r="C194" s="27" t="s">
        <v>46</v>
      </c>
      <c r="D194" s="27" t="s">
        <v>21</v>
      </c>
      <c r="E194" s="27">
        <v>400</v>
      </c>
      <c r="F194" s="29">
        <v>200</v>
      </c>
      <c r="G194" s="29">
        <v>200</v>
      </c>
      <c r="H194" s="31">
        <v>200</v>
      </c>
      <c r="I194" s="31">
        <v>200</v>
      </c>
      <c r="J194" s="31"/>
      <c r="K194" s="32"/>
      <c r="L194" s="33">
        <v>50</v>
      </c>
      <c r="M194" s="33">
        <v>50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33"/>
      <c r="V194" s="41">
        <f t="shared" si="24"/>
        <v>0</v>
      </c>
    </row>
    <row r="195" spans="1:22" s="4" customFormat="1" x14ac:dyDescent="0.25">
      <c r="A195" s="49" t="s">
        <v>190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100</v>
      </c>
      <c r="M195" s="33">
        <v>100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33"/>
      <c r="V195" s="41">
        <f t="shared" si="24"/>
        <v>0</v>
      </c>
    </row>
    <row r="196" spans="1:22" s="4" customFormat="1" x14ac:dyDescent="0.25">
      <c r="A196" s="49" t="s">
        <v>191</v>
      </c>
      <c r="B196" s="27"/>
      <c r="C196" s="27" t="s">
        <v>46</v>
      </c>
      <c r="D196" s="27" t="s">
        <v>21</v>
      </c>
      <c r="E196" s="27">
        <v>2400</v>
      </c>
      <c r="F196" s="29">
        <v>600</v>
      </c>
      <c r="G196" s="29">
        <v>600</v>
      </c>
      <c r="H196" s="31">
        <v>600</v>
      </c>
      <c r="I196" s="31">
        <v>600</v>
      </c>
      <c r="J196" s="31"/>
      <c r="K196" s="32"/>
      <c r="L196" s="33">
        <v>200</v>
      </c>
      <c r="M196" s="33">
        <v>200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33"/>
      <c r="V196" s="41">
        <f t="shared" si="24"/>
        <v>0</v>
      </c>
    </row>
    <row r="197" spans="1:22" s="4" customFormat="1" x14ac:dyDescent="0.25">
      <c r="A197" s="49" t="s">
        <v>192</v>
      </c>
      <c r="B197" s="27"/>
      <c r="C197" s="27" t="s">
        <v>46</v>
      </c>
      <c r="D197" s="27" t="s">
        <v>21</v>
      </c>
      <c r="E197" s="27">
        <v>1400</v>
      </c>
      <c r="F197" s="29">
        <v>400</v>
      </c>
      <c r="G197" s="29">
        <v>400</v>
      </c>
      <c r="H197" s="31">
        <v>400</v>
      </c>
      <c r="I197" s="31">
        <v>400</v>
      </c>
      <c r="J197" s="31"/>
      <c r="K197" s="32"/>
      <c r="L197" s="33">
        <v>100</v>
      </c>
      <c r="M197" s="33">
        <v>100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33"/>
      <c r="V197" s="41">
        <f t="shared" si="24"/>
        <v>0</v>
      </c>
    </row>
    <row r="198" spans="1:22" x14ac:dyDescent="0.25">
      <c r="A198" s="26" t="s">
        <v>193</v>
      </c>
      <c r="B198" s="27" t="s">
        <v>172</v>
      </c>
      <c r="C198" s="27" t="s">
        <v>142</v>
      </c>
      <c r="D198" s="27" t="s">
        <v>21</v>
      </c>
      <c r="E198" s="27">
        <v>3598</v>
      </c>
      <c r="F198" s="29">
        <v>500</v>
      </c>
      <c r="G198" s="29">
        <v>500</v>
      </c>
      <c r="H198" s="74">
        <v>500</v>
      </c>
      <c r="I198" s="74">
        <v>500</v>
      </c>
      <c r="J198" s="74">
        <v>400</v>
      </c>
      <c r="K198" s="40">
        <v>200</v>
      </c>
      <c r="L198" s="41">
        <v>100</v>
      </c>
      <c r="M198" s="41">
        <v>100</v>
      </c>
      <c r="N198" s="184">
        <v>0</v>
      </c>
      <c r="O198" s="41">
        <v>0</v>
      </c>
      <c r="P198" s="41">
        <v>0</v>
      </c>
      <c r="Q198" s="41">
        <v>0</v>
      </c>
      <c r="R198" s="41">
        <v>0</v>
      </c>
      <c r="S198" s="41"/>
      <c r="T198" s="41"/>
      <c r="U198" s="41"/>
      <c r="V198" s="41">
        <f t="shared" si="24"/>
        <v>0</v>
      </c>
    </row>
    <row r="199" spans="1:22" s="100" customFormat="1" x14ac:dyDescent="0.25">
      <c r="A199" s="98" t="s">
        <v>194</v>
      </c>
      <c r="B199" s="147" t="s">
        <v>172</v>
      </c>
      <c r="C199" s="147" t="s">
        <v>142</v>
      </c>
      <c r="D199" s="147" t="s">
        <v>21</v>
      </c>
      <c r="E199" s="94">
        <v>480</v>
      </c>
      <c r="F199" s="29">
        <v>0</v>
      </c>
      <c r="G199" s="29">
        <v>0</v>
      </c>
      <c r="H199" s="39">
        <v>0</v>
      </c>
      <c r="I199" s="136">
        <v>0</v>
      </c>
      <c r="J199" s="136"/>
      <c r="K199" s="97"/>
      <c r="L199" s="135"/>
      <c r="M199" s="135"/>
      <c r="N199" s="184">
        <v>0</v>
      </c>
      <c r="O199" s="135">
        <v>0</v>
      </c>
      <c r="P199" s="135">
        <v>0</v>
      </c>
      <c r="Q199" s="135">
        <v>0</v>
      </c>
      <c r="R199" s="135">
        <v>0</v>
      </c>
      <c r="S199" s="135"/>
      <c r="T199" s="135"/>
      <c r="U199" s="135"/>
      <c r="V199" s="41">
        <f t="shared" si="24"/>
        <v>0</v>
      </c>
    </row>
    <row r="200" spans="1:22" s="4" customFormat="1" x14ac:dyDescent="0.25">
      <c r="A200" s="26" t="s">
        <v>195</v>
      </c>
      <c r="B200" s="148"/>
      <c r="C200" s="148" t="s">
        <v>2</v>
      </c>
      <c r="D200" s="148" t="s">
        <v>27</v>
      </c>
      <c r="E200" s="27">
        <v>1280</v>
      </c>
      <c r="F200" s="29">
        <v>0</v>
      </c>
      <c r="G200" s="29">
        <v>0</v>
      </c>
      <c r="H200" s="31">
        <v>0</v>
      </c>
      <c r="I200" s="31">
        <v>130</v>
      </c>
      <c r="J200" s="31">
        <v>200</v>
      </c>
      <c r="K200" s="40">
        <v>150</v>
      </c>
      <c r="L200" s="33">
        <v>117</v>
      </c>
      <c r="M200" s="33">
        <v>117</v>
      </c>
      <c r="N200" s="184">
        <v>0</v>
      </c>
      <c r="O200" s="33">
        <v>0</v>
      </c>
      <c r="P200" s="33">
        <v>0</v>
      </c>
      <c r="Q200" s="33">
        <v>0</v>
      </c>
      <c r="R200" s="33">
        <v>0</v>
      </c>
      <c r="S200" s="33"/>
      <c r="T200" s="33"/>
      <c r="U200" s="33"/>
      <c r="V200" s="41">
        <f t="shared" si="24"/>
        <v>0</v>
      </c>
    </row>
    <row r="201" spans="1:22" s="4" customFormat="1" x14ac:dyDescent="0.25">
      <c r="A201" s="26" t="s">
        <v>195</v>
      </c>
      <c r="B201" s="148"/>
      <c r="C201" s="148" t="s">
        <v>2</v>
      </c>
      <c r="D201" s="148" t="s">
        <v>21</v>
      </c>
      <c r="E201" s="27">
        <v>27</v>
      </c>
      <c r="F201" s="29">
        <v>0</v>
      </c>
      <c r="G201" s="29">
        <v>0</v>
      </c>
      <c r="H201" s="31">
        <v>0</v>
      </c>
      <c r="I201" s="31">
        <v>27</v>
      </c>
      <c r="J201" s="31"/>
      <c r="K201" s="32">
        <v>27</v>
      </c>
      <c r="L201" s="33">
        <v>27</v>
      </c>
      <c r="M201" s="33">
        <v>27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33"/>
      <c r="V201" s="41">
        <f t="shared" si="24"/>
        <v>0</v>
      </c>
    </row>
    <row r="202" spans="1:22" s="4" customFormat="1" x14ac:dyDescent="0.25">
      <c r="A202" s="43" t="s">
        <v>196</v>
      </c>
      <c r="B202" s="149"/>
      <c r="C202" s="149" t="s">
        <v>0</v>
      </c>
      <c r="D202" s="149" t="s">
        <v>27</v>
      </c>
      <c r="E202" s="44">
        <v>1777</v>
      </c>
      <c r="F202" s="50"/>
      <c r="G202" s="50"/>
      <c r="H202" s="48"/>
      <c r="I202" s="48"/>
      <c r="J202" s="48"/>
      <c r="K202" s="52"/>
      <c r="L202" s="53">
        <v>170</v>
      </c>
      <c r="M202" s="53">
        <v>170</v>
      </c>
      <c r="N202" s="184">
        <v>0</v>
      </c>
      <c r="O202" s="53">
        <v>88</v>
      </c>
      <c r="P202" s="53">
        <v>0</v>
      </c>
      <c r="Q202" s="53">
        <v>0</v>
      </c>
      <c r="R202" s="53">
        <v>0</v>
      </c>
      <c r="S202" s="53"/>
      <c r="T202" s="53"/>
      <c r="U202" s="53"/>
      <c r="V202" s="41">
        <f t="shared" si="24"/>
        <v>88</v>
      </c>
    </row>
    <row r="203" spans="1:22" s="4" customFormat="1" x14ac:dyDescent="0.25">
      <c r="A203" s="43" t="s">
        <v>196</v>
      </c>
      <c r="B203" s="149"/>
      <c r="C203" s="149" t="s">
        <v>0</v>
      </c>
      <c r="D203" s="149" t="s">
        <v>21</v>
      </c>
      <c r="E203" s="44">
        <v>889</v>
      </c>
      <c r="F203" s="50"/>
      <c r="G203" s="50"/>
      <c r="H203" s="48"/>
      <c r="I203" s="48"/>
      <c r="J203" s="48"/>
      <c r="K203" s="52"/>
      <c r="L203" s="53">
        <v>50</v>
      </c>
      <c r="M203" s="53">
        <v>50</v>
      </c>
      <c r="N203" s="184">
        <v>0</v>
      </c>
      <c r="O203" s="53">
        <v>46</v>
      </c>
      <c r="P203" s="53">
        <v>0</v>
      </c>
      <c r="Q203" s="53">
        <v>0</v>
      </c>
      <c r="R203" s="53">
        <v>0</v>
      </c>
      <c r="S203" s="53"/>
      <c r="T203" s="53"/>
      <c r="U203" s="53"/>
      <c r="V203" s="41">
        <f t="shared" si="24"/>
        <v>46</v>
      </c>
    </row>
    <row r="204" spans="1:22" x14ac:dyDescent="0.25">
      <c r="A204" s="26" t="s">
        <v>197</v>
      </c>
      <c r="B204" s="27"/>
      <c r="C204" s="27" t="s">
        <v>0</v>
      </c>
      <c r="D204" s="27" t="s">
        <v>27</v>
      </c>
      <c r="E204" s="28">
        <v>2520</v>
      </c>
      <c r="F204" s="34">
        <v>645</v>
      </c>
      <c r="G204" s="29">
        <v>500</v>
      </c>
      <c r="H204" s="39">
        <v>750</v>
      </c>
      <c r="I204" s="39">
        <v>500</v>
      </c>
      <c r="J204" s="39">
        <v>600</v>
      </c>
      <c r="K204" s="40">
        <v>432</v>
      </c>
      <c r="L204" s="41">
        <v>732</v>
      </c>
      <c r="M204" s="41">
        <v>732</v>
      </c>
      <c r="N204" s="184">
        <v>0</v>
      </c>
      <c r="O204" s="41">
        <v>148</v>
      </c>
      <c r="P204" s="41">
        <v>22</v>
      </c>
      <c r="Q204" s="41">
        <v>0</v>
      </c>
      <c r="R204" s="41">
        <v>40</v>
      </c>
      <c r="S204" s="41">
        <v>73</v>
      </c>
      <c r="T204" s="41"/>
      <c r="U204" s="41">
        <v>90</v>
      </c>
      <c r="V204" s="41">
        <f t="shared" si="24"/>
        <v>373</v>
      </c>
    </row>
    <row r="205" spans="1:22" x14ac:dyDescent="0.25">
      <c r="A205" s="43" t="s">
        <v>198</v>
      </c>
      <c r="B205" s="44"/>
      <c r="C205" s="44" t="s">
        <v>0</v>
      </c>
      <c r="D205" s="44" t="s">
        <v>27</v>
      </c>
      <c r="E205" s="45">
        <f>10*177.721</f>
        <v>1777.21</v>
      </c>
      <c r="F205" s="46"/>
      <c r="G205" s="50"/>
      <c r="H205" s="48"/>
      <c r="I205" s="48">
        <v>0</v>
      </c>
      <c r="J205" s="48">
        <v>89</v>
      </c>
      <c r="K205" s="52">
        <v>89</v>
      </c>
      <c r="L205" s="53">
        <v>150</v>
      </c>
      <c r="M205" s="53">
        <v>150</v>
      </c>
      <c r="N205" s="184">
        <v>0</v>
      </c>
      <c r="O205" s="53">
        <v>0</v>
      </c>
      <c r="P205" s="53">
        <v>0</v>
      </c>
      <c r="Q205" s="53">
        <v>42</v>
      </c>
      <c r="R205" s="53">
        <v>0</v>
      </c>
      <c r="S205" s="53"/>
      <c r="T205" s="53"/>
      <c r="U205" s="53">
        <v>28</v>
      </c>
      <c r="V205" s="41">
        <f t="shared" si="24"/>
        <v>70</v>
      </c>
    </row>
    <row r="206" spans="1:22" x14ac:dyDescent="0.25">
      <c r="A206" s="43" t="s">
        <v>235</v>
      </c>
      <c r="B206" s="44"/>
      <c r="C206" s="44" t="s">
        <v>0</v>
      </c>
      <c r="D206" s="44" t="s">
        <v>27</v>
      </c>
      <c r="E206" s="45">
        <v>3554</v>
      </c>
      <c r="F206" s="46"/>
      <c r="G206" s="50"/>
      <c r="H206" s="48"/>
      <c r="I206" s="48"/>
      <c r="J206" s="48"/>
      <c r="K206" s="52"/>
      <c r="L206" s="53"/>
      <c r="M206" s="53"/>
      <c r="N206" s="184"/>
      <c r="O206" s="53"/>
      <c r="P206" s="53"/>
      <c r="Q206" s="53"/>
      <c r="R206" s="53"/>
      <c r="S206" s="53"/>
      <c r="T206" s="53"/>
      <c r="U206" s="53"/>
      <c r="V206" s="41">
        <f t="shared" si="24"/>
        <v>0</v>
      </c>
    </row>
    <row r="207" spans="1:22" x14ac:dyDescent="0.25">
      <c r="A207" s="26" t="s">
        <v>199</v>
      </c>
      <c r="B207" s="26"/>
      <c r="C207" s="27" t="s">
        <v>0</v>
      </c>
      <c r="D207" s="27" t="s">
        <v>27</v>
      </c>
      <c r="E207" s="28">
        <f>15*177.721</f>
        <v>2665.8150000000001</v>
      </c>
      <c r="F207" s="29">
        <v>0</v>
      </c>
      <c r="G207" s="29">
        <v>36</v>
      </c>
      <c r="H207" s="150">
        <v>200</v>
      </c>
      <c r="I207" s="150">
        <v>200</v>
      </c>
      <c r="J207" s="150">
        <v>500</v>
      </c>
      <c r="K207" s="40">
        <v>300</v>
      </c>
      <c r="L207" s="41">
        <v>401</v>
      </c>
      <c r="M207" s="41">
        <v>401</v>
      </c>
      <c r="N207" s="184">
        <v>40</v>
      </c>
      <c r="O207" s="41">
        <v>60</v>
      </c>
      <c r="P207" s="41">
        <v>0</v>
      </c>
      <c r="Q207" s="41">
        <v>0</v>
      </c>
      <c r="R207" s="41">
        <v>0</v>
      </c>
      <c r="S207" s="41">
        <v>109</v>
      </c>
      <c r="T207" s="41">
        <v>46</v>
      </c>
      <c r="U207" s="41">
        <v>66</v>
      </c>
      <c r="V207" s="41">
        <f t="shared" si="24"/>
        <v>321</v>
      </c>
    </row>
    <row r="208" spans="1:22" ht="15.75" thickBot="1" x14ac:dyDescent="0.3">
      <c r="A208" s="59" t="s">
        <v>17</v>
      </c>
      <c r="B208" s="59" t="s">
        <v>17</v>
      </c>
      <c r="C208" s="60" t="s">
        <v>17</v>
      </c>
      <c r="D208" s="60" t="s">
        <v>17</v>
      </c>
      <c r="E208" s="60" t="s">
        <v>17</v>
      </c>
      <c r="F208" s="61" t="s">
        <v>17</v>
      </c>
      <c r="K208" s="24"/>
    </row>
    <row r="209" spans="1:22" ht="16.5" thickBot="1" x14ac:dyDescent="0.3">
      <c r="A209" s="151" t="s">
        <v>200</v>
      </c>
      <c r="B209" s="152"/>
      <c r="C209" s="153"/>
      <c r="D209" s="154"/>
      <c r="E209" s="155">
        <f t="shared" ref="E209:V209" si="25">E185+E145+E130+E104+E93+E69+E43+E32+E8</f>
        <v>546456.00565046608</v>
      </c>
      <c r="F209" s="155">
        <f t="shared" si="25"/>
        <v>55858.138607500005</v>
      </c>
      <c r="G209" s="155">
        <f t="shared" si="25"/>
        <v>62907</v>
      </c>
      <c r="H209" s="155">
        <f t="shared" si="25"/>
        <v>37430</v>
      </c>
      <c r="I209" s="155">
        <f t="shared" si="25"/>
        <v>42858</v>
      </c>
      <c r="J209" s="155">
        <f t="shared" si="25"/>
        <v>38279</v>
      </c>
      <c r="K209" s="155">
        <f t="shared" si="25"/>
        <v>31838</v>
      </c>
      <c r="L209" s="155">
        <f t="shared" si="25"/>
        <v>33264</v>
      </c>
      <c r="M209" s="155">
        <f t="shared" si="25"/>
        <v>34980</v>
      </c>
      <c r="N209" s="189">
        <f t="shared" si="25"/>
        <v>767</v>
      </c>
      <c r="O209" s="155">
        <f t="shared" si="25"/>
        <v>1390</v>
      </c>
      <c r="P209" s="155">
        <f t="shared" si="25"/>
        <v>1482</v>
      </c>
      <c r="Q209" s="155">
        <f t="shared" si="25"/>
        <v>926</v>
      </c>
      <c r="R209" s="155">
        <f t="shared" si="25"/>
        <v>1121</v>
      </c>
      <c r="S209" s="155">
        <f t="shared" si="25"/>
        <v>1202</v>
      </c>
      <c r="T209" s="155">
        <f t="shared" si="25"/>
        <v>2712</v>
      </c>
      <c r="U209" s="155">
        <f t="shared" si="25"/>
        <v>2543</v>
      </c>
      <c r="V209" s="155">
        <f t="shared" si="25"/>
        <v>12143</v>
      </c>
    </row>
    <row r="210" spans="1:22" x14ac:dyDescent="0.25">
      <c r="C210" s="1"/>
      <c r="D210" s="1"/>
      <c r="E210" s="1"/>
      <c r="F210" s="2"/>
      <c r="G210" s="2"/>
      <c r="H210" s="3"/>
      <c r="K210" s="24"/>
    </row>
    <row r="211" spans="1:22" x14ac:dyDescent="0.25">
      <c r="C211" s="1"/>
      <c r="D211" s="1"/>
      <c r="E211" s="1"/>
      <c r="F211" s="2"/>
      <c r="G211" s="2"/>
      <c r="H211" s="3"/>
      <c r="K211" s="24"/>
      <c r="O211" s="180"/>
      <c r="P211" s="180"/>
      <c r="Q211" s="180"/>
      <c r="R211" s="180"/>
      <c r="S211" s="180"/>
      <c r="T211" s="180"/>
      <c r="U211" s="180"/>
      <c r="V211" s="180"/>
    </row>
    <row r="212" spans="1:22" x14ac:dyDescent="0.25">
      <c r="C212" s="1"/>
      <c r="D212" s="1"/>
      <c r="E212" s="1"/>
      <c r="F212" s="2"/>
      <c r="G212" s="2"/>
      <c r="H212" s="3"/>
      <c r="K212" s="24"/>
    </row>
    <row r="213" spans="1:22" x14ac:dyDescent="0.25">
      <c r="C213" s="1"/>
      <c r="D213" s="1"/>
      <c r="E213" s="1"/>
      <c r="F213" s="2"/>
      <c r="G213" s="2"/>
      <c r="H213" s="3"/>
      <c r="K213" s="24"/>
      <c r="T213" s="196"/>
      <c r="U213" s="196"/>
    </row>
    <row r="214" spans="1:22" x14ac:dyDescent="0.25">
      <c r="C214" s="1"/>
      <c r="D214" s="1"/>
      <c r="E214" s="1"/>
      <c r="F214" s="2"/>
      <c r="G214" s="2"/>
      <c r="H214" s="3"/>
      <c r="K214" s="24"/>
    </row>
    <row r="215" spans="1:22" x14ac:dyDescent="0.25">
      <c r="C215" s="1"/>
      <c r="D215" s="1"/>
      <c r="E215" s="1"/>
      <c r="F215" s="2"/>
      <c r="G215" s="2"/>
      <c r="H215" s="3"/>
      <c r="K215" s="24"/>
      <c r="P215" s="24"/>
      <c r="Q215" s="24"/>
      <c r="R215" s="24"/>
      <c r="S215" s="24"/>
      <c r="T215" s="24"/>
      <c r="U215" s="24"/>
    </row>
    <row r="216" spans="1:22" x14ac:dyDescent="0.25">
      <c r="C216" s="1"/>
      <c r="D216" s="1"/>
      <c r="E216" s="1"/>
      <c r="F216" s="2"/>
      <c r="G216" s="2"/>
      <c r="H216" s="3"/>
      <c r="K216" s="24"/>
      <c r="U216" s="212"/>
    </row>
    <row r="217" spans="1:22" x14ac:dyDescent="0.25">
      <c r="C217" s="1"/>
      <c r="D217" s="1"/>
      <c r="E217" s="1"/>
      <c r="F217" s="2"/>
      <c r="G217" s="2"/>
      <c r="H217" s="3"/>
      <c r="K217" s="24"/>
      <c r="U217" s="212"/>
    </row>
    <row r="218" spans="1:22" x14ac:dyDescent="0.25">
      <c r="C218" s="1"/>
      <c r="D218" s="1"/>
      <c r="E218" s="1"/>
      <c r="F218" s="2"/>
      <c r="G218" s="2"/>
      <c r="H218" s="3"/>
      <c r="K218" s="24"/>
    </row>
    <row r="219" spans="1:22" x14ac:dyDescent="0.25">
      <c r="C219" s="1"/>
      <c r="D219" s="1"/>
      <c r="E219" s="1"/>
      <c r="F219" s="2"/>
      <c r="G219" s="2"/>
      <c r="H219" s="3"/>
      <c r="K219" s="24"/>
    </row>
    <row r="220" spans="1:22" x14ac:dyDescent="0.25">
      <c r="C220" s="1"/>
      <c r="D220" s="1"/>
      <c r="E220" s="1"/>
      <c r="F220" s="2"/>
      <c r="G220" s="2"/>
      <c r="H220" s="3"/>
      <c r="K220" s="24"/>
    </row>
    <row r="221" spans="1:22" x14ac:dyDescent="0.25">
      <c r="C221" s="1"/>
      <c r="D221" s="1"/>
      <c r="E221" s="1"/>
      <c r="F221" s="2"/>
      <c r="G221" s="2"/>
      <c r="H221" s="3"/>
      <c r="K221" s="24"/>
    </row>
    <row r="222" spans="1:22" x14ac:dyDescent="0.25">
      <c r="C222" s="1"/>
      <c r="D222" s="1"/>
      <c r="E222" s="1"/>
      <c r="F222" s="2"/>
      <c r="G222" s="2"/>
      <c r="H222" s="3"/>
      <c r="K222" s="24"/>
    </row>
    <row r="223" spans="1:22" x14ac:dyDescent="0.25">
      <c r="C223" s="1"/>
      <c r="D223" s="1"/>
      <c r="E223" s="1"/>
      <c r="F223" s="2"/>
      <c r="G223" s="2"/>
      <c r="H223" s="3"/>
      <c r="K223" s="24"/>
    </row>
    <row r="224" spans="1:22" x14ac:dyDescent="0.25">
      <c r="C224" s="1"/>
      <c r="D224" s="1"/>
      <c r="E224" s="1"/>
      <c r="F224" s="2"/>
      <c r="G224" s="2"/>
      <c r="H224" s="3"/>
      <c r="K224" s="24"/>
    </row>
    <row r="225" spans="3:11" x14ac:dyDescent="0.25">
      <c r="C225" s="1"/>
      <c r="D225" s="1"/>
      <c r="E225" s="1"/>
      <c r="F225" s="2"/>
      <c r="G225" s="2"/>
      <c r="H225" s="3"/>
      <c r="K225" s="24"/>
    </row>
    <row r="226" spans="3:11" x14ac:dyDescent="0.25">
      <c r="C226" s="1"/>
      <c r="D226" s="1"/>
      <c r="E226" s="1"/>
      <c r="F226" s="2"/>
      <c r="G226" s="2"/>
      <c r="H226" s="3"/>
      <c r="K226" s="24"/>
    </row>
    <row r="227" spans="3:11" x14ac:dyDescent="0.25">
      <c r="C227" s="1"/>
      <c r="D227" s="1"/>
      <c r="E227" s="1"/>
      <c r="F227" s="2"/>
      <c r="G227" s="2"/>
      <c r="H227" s="3"/>
      <c r="K227" s="24"/>
    </row>
    <row r="228" spans="3:11" x14ac:dyDescent="0.25">
      <c r="C228" s="1"/>
      <c r="D228" s="1"/>
      <c r="E228" s="1"/>
      <c r="F228" s="2"/>
      <c r="G228" s="2"/>
      <c r="H228" s="3"/>
      <c r="K228" s="24"/>
    </row>
    <row r="229" spans="3:11" x14ac:dyDescent="0.25">
      <c r="C229" s="1"/>
      <c r="D229" s="1"/>
      <c r="E229" s="1"/>
      <c r="F229" s="2"/>
      <c r="G229" s="2"/>
      <c r="H229" s="3"/>
      <c r="K229" s="24"/>
    </row>
    <row r="230" spans="3:11" x14ac:dyDescent="0.25">
      <c r="C230" s="1"/>
      <c r="D230" s="1"/>
      <c r="E230" s="1"/>
      <c r="F230" s="2"/>
      <c r="G230" s="2"/>
      <c r="H230" s="3"/>
      <c r="K230" s="24"/>
    </row>
    <row r="231" spans="3:11" x14ac:dyDescent="0.25">
      <c r="C231" s="1"/>
      <c r="D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F236" s="2"/>
      <c r="G236" s="2"/>
      <c r="H236" s="3"/>
      <c r="K236" s="24"/>
    </row>
    <row r="237" spans="3:11" x14ac:dyDescent="0.25">
      <c r="C237" s="1"/>
      <c r="D237" s="1"/>
      <c r="F237" s="2"/>
      <c r="G237" s="2"/>
      <c r="H237" s="3"/>
      <c r="K237" s="24"/>
    </row>
    <row r="238" spans="3:11" x14ac:dyDescent="0.25">
      <c r="C238" s="1"/>
      <c r="D238" s="1"/>
      <c r="F238" s="2"/>
      <c r="G238" s="2"/>
      <c r="H238" s="3"/>
      <c r="K238" s="24"/>
    </row>
    <row r="239" spans="3:11" x14ac:dyDescent="0.25">
      <c r="C239" s="1"/>
      <c r="D239" s="1"/>
      <c r="F239" s="2"/>
      <c r="G239" s="2"/>
      <c r="H239" s="3"/>
      <c r="K239" s="24"/>
    </row>
    <row r="240" spans="3:11" x14ac:dyDescent="0.25">
      <c r="C240" s="1"/>
      <c r="D240" s="1"/>
      <c r="F240" s="2"/>
      <c r="G240" s="2"/>
      <c r="H240" s="3"/>
      <c r="K240" s="24"/>
    </row>
    <row r="241" spans="3:11" x14ac:dyDescent="0.25">
      <c r="C241" s="1"/>
      <c r="D241" s="1"/>
      <c r="F241" s="2"/>
      <c r="G241" s="2"/>
      <c r="H241" s="3"/>
      <c r="K241" s="24"/>
    </row>
    <row r="242" spans="3:11" x14ac:dyDescent="0.25">
      <c r="C242" s="1"/>
      <c r="D242" s="1"/>
      <c r="F242" s="2"/>
      <c r="G242" s="2"/>
      <c r="H242" s="3"/>
      <c r="K242" s="24"/>
    </row>
    <row r="243" spans="3:11" x14ac:dyDescent="0.25">
      <c r="C243" s="1"/>
      <c r="D243" s="1"/>
      <c r="F243" s="2"/>
      <c r="G243" s="2"/>
      <c r="H243" s="3"/>
      <c r="K243" s="24"/>
    </row>
    <row r="244" spans="3:11" x14ac:dyDescent="0.25">
      <c r="C244" s="1"/>
      <c r="D244" s="1"/>
      <c r="F244" s="2"/>
      <c r="G244" s="2"/>
      <c r="H244" s="3"/>
      <c r="K244" s="24"/>
    </row>
    <row r="245" spans="3:11" x14ac:dyDescent="0.25">
      <c r="C245" s="1"/>
      <c r="D245" s="1"/>
      <c r="K245" s="24"/>
    </row>
    <row r="246" spans="3:11" x14ac:dyDescent="0.25">
      <c r="C246" s="1"/>
      <c r="D246" s="1"/>
      <c r="K246" s="24"/>
    </row>
    <row r="247" spans="3:11" x14ac:dyDescent="0.25">
      <c r="C247" s="1"/>
      <c r="D247" s="1"/>
      <c r="G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1" x14ac:dyDescent="0.25">
      <c r="C257" s="1"/>
      <c r="D257" s="1"/>
      <c r="G257" s="1"/>
      <c r="K257" s="24"/>
    </row>
    <row r="258" spans="3:11" x14ac:dyDescent="0.25">
      <c r="C258" s="1"/>
      <c r="D258" s="1"/>
      <c r="G258" s="1"/>
      <c r="K258" s="24"/>
    </row>
    <row r="259" spans="3:11" x14ac:dyDescent="0.25">
      <c r="C259" s="1"/>
      <c r="D259" s="1"/>
      <c r="G259" s="1"/>
      <c r="K259" s="24"/>
    </row>
    <row r="260" spans="3:11" x14ac:dyDescent="0.25">
      <c r="C260" s="1"/>
      <c r="D260" s="1"/>
      <c r="G260" s="1"/>
      <c r="K260" s="24"/>
    </row>
    <row r="261" spans="3:11" x14ac:dyDescent="0.25">
      <c r="C261" s="1"/>
      <c r="D261" s="1"/>
      <c r="G261" s="1"/>
      <c r="K261" s="24"/>
    </row>
    <row r="262" spans="3:11" x14ac:dyDescent="0.25">
      <c r="C262" s="1"/>
      <c r="D262" s="1"/>
      <c r="G262" s="1"/>
      <c r="K262" s="24"/>
    </row>
    <row r="263" spans="3:11" x14ac:dyDescent="0.25">
      <c r="C263" s="1"/>
      <c r="D263" s="1"/>
      <c r="G263" s="1"/>
      <c r="K263" s="24"/>
    </row>
    <row r="264" spans="3:11" x14ac:dyDescent="0.25">
      <c r="C264" s="1"/>
      <c r="D264" s="1"/>
      <c r="G264" s="1"/>
      <c r="K264" s="24"/>
    </row>
    <row r="265" spans="3:11" x14ac:dyDescent="0.25">
      <c r="C265" s="1"/>
      <c r="D265" s="1"/>
      <c r="G265" s="1"/>
      <c r="K265" s="24"/>
    </row>
    <row r="266" spans="3:11" x14ac:dyDescent="0.25">
      <c r="C266" s="1"/>
      <c r="D266" s="1"/>
      <c r="G266" s="1"/>
      <c r="H266" s="1"/>
      <c r="I266" s="1"/>
      <c r="J266" s="1"/>
    </row>
    <row r="267" spans="3:11" x14ac:dyDescent="0.25">
      <c r="C267" s="1"/>
      <c r="D267" s="1"/>
      <c r="G267" s="1"/>
      <c r="H267" s="1"/>
      <c r="I267" s="1"/>
      <c r="J267" s="1"/>
    </row>
    <row r="268" spans="3:11" x14ac:dyDescent="0.25">
      <c r="C268" s="1"/>
      <c r="D268" s="1"/>
      <c r="G268" s="1"/>
      <c r="H268" s="1"/>
      <c r="I268" s="1"/>
      <c r="J268" s="1"/>
    </row>
    <row r="269" spans="3:11" x14ac:dyDescent="0.25">
      <c r="C269" s="1"/>
      <c r="D269" s="1"/>
      <c r="G269" s="1"/>
      <c r="H269" s="1"/>
      <c r="I269" s="1"/>
      <c r="J269" s="1"/>
    </row>
    <row r="270" spans="3:11" x14ac:dyDescent="0.25">
      <c r="C270" s="1"/>
      <c r="D270" s="1"/>
      <c r="G270" s="1"/>
      <c r="H270" s="1"/>
      <c r="I270" s="1"/>
      <c r="J270" s="1"/>
    </row>
    <row r="271" spans="3:11" x14ac:dyDescent="0.25">
      <c r="C271" s="1"/>
      <c r="D271" s="1"/>
      <c r="G271" s="1"/>
      <c r="H271" s="1"/>
      <c r="I271" s="1"/>
      <c r="J271" s="1"/>
    </row>
    <row r="272" spans="3:11" x14ac:dyDescent="0.25">
      <c r="C272" s="1"/>
      <c r="D272" s="1"/>
      <c r="G272" s="1"/>
      <c r="H272" s="1"/>
      <c r="I272" s="1"/>
      <c r="J272" s="1"/>
    </row>
    <row r="273" spans="3:14" s="6" customFormat="1" x14ac:dyDescent="0.25">
      <c r="C273" s="1"/>
      <c r="D273" s="1"/>
      <c r="E273" s="2"/>
      <c r="F273" s="4"/>
      <c r="G273" s="1"/>
      <c r="N273" s="190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</sheetData>
  <autoFilter ref="A9:N209" xr:uid="{00000000-0009-0000-0000-000008000000}"/>
  <mergeCells count="2">
    <mergeCell ref="A2:N2"/>
    <mergeCell ref="A3:N3"/>
  </mergeCells>
  <pageMargins left="0.31496062992125984" right="0.11811023622047245" top="0.35433070866141736" bottom="0.35433070866141736" header="0.31496062992125984" footer="0.31496062992125984"/>
  <pageSetup scale="4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W904"/>
  <sheetViews>
    <sheetView topLeftCell="N126" workbookViewId="0">
      <selection activeCell="W219" sqref="W219"/>
    </sheetView>
  </sheetViews>
  <sheetFormatPr baseColWidth="10" defaultColWidth="11.5703125" defaultRowHeight="15" x14ac:dyDescent="0.25"/>
  <cols>
    <col min="1" max="1" width="94.28515625" style="1" customWidth="1"/>
    <col min="2" max="2" width="12.7109375" style="1" customWidth="1"/>
    <col min="3" max="4" width="12.7109375" style="2" customWidth="1"/>
    <col min="5" max="5" width="12.5703125" style="2" customWidth="1"/>
    <col min="6" max="6" width="12.7109375" style="4" hidden="1" customWidth="1"/>
    <col min="7" max="7" width="12.7109375" style="5" hidden="1" customWidth="1"/>
    <col min="8" max="9" width="12.7109375" style="6" hidden="1" customWidth="1"/>
    <col min="10" max="10" width="12.7109375" style="6" customWidth="1"/>
    <col min="11" max="11" width="14" style="1" customWidth="1"/>
    <col min="12" max="13" width="13.85546875" style="1" customWidth="1"/>
    <col min="14" max="14" width="14.7109375" style="180" customWidth="1"/>
    <col min="15" max="15" width="15.5703125" style="1" customWidth="1"/>
    <col min="16" max="22" width="14.85546875" style="1" customWidth="1"/>
    <col min="23" max="23" width="13.5703125" style="1" customWidth="1"/>
    <col min="24" max="16384" width="11.5703125" style="1"/>
  </cols>
  <sheetData>
    <row r="2" spans="1:23" ht="20.25" x14ac:dyDescent="0.25">
      <c r="A2" s="233" t="s">
        <v>204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23" ht="15.75" x14ac:dyDescent="0.25">
      <c r="A3" s="234" t="s">
        <v>230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23" ht="15.75" thickBot="1" x14ac:dyDescent="0.3">
      <c r="F4" s="7"/>
    </row>
    <row r="5" spans="1:23" x14ac:dyDescent="0.25">
      <c r="A5" s="8"/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81"/>
      <c r="O5" s="11"/>
      <c r="P5" s="11"/>
      <c r="Q5" s="11"/>
      <c r="R5" s="11"/>
      <c r="S5" s="11"/>
      <c r="T5" s="11"/>
      <c r="U5" s="11"/>
      <c r="V5" s="11"/>
      <c r="W5" s="11"/>
    </row>
    <row r="6" spans="1:23" ht="15.75" thickBot="1" x14ac:dyDescent="0.3">
      <c r="A6" s="12" t="s">
        <v>5</v>
      </c>
      <c r="B6" s="13" t="s">
        <v>6</v>
      </c>
      <c r="C6" s="14" t="s">
        <v>7</v>
      </c>
      <c r="D6" s="13" t="s">
        <v>8</v>
      </c>
      <c r="E6" s="13" t="s">
        <v>9</v>
      </c>
      <c r="F6" s="13" t="s">
        <v>10</v>
      </c>
      <c r="G6" s="13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  <c r="M6" s="13" t="s">
        <v>231</v>
      </c>
      <c r="N6" s="182">
        <v>44927</v>
      </c>
      <c r="O6" s="156">
        <v>44958</v>
      </c>
      <c r="P6" s="156">
        <v>44986</v>
      </c>
      <c r="Q6" s="156">
        <v>45017</v>
      </c>
      <c r="R6" s="156">
        <v>45047</v>
      </c>
      <c r="S6" s="156">
        <v>45078</v>
      </c>
      <c r="T6" s="156">
        <v>45108</v>
      </c>
      <c r="U6" s="156">
        <v>45139</v>
      </c>
      <c r="V6" s="156">
        <v>45170</v>
      </c>
      <c r="W6" s="156" t="s">
        <v>220</v>
      </c>
    </row>
    <row r="7" spans="1:23" ht="15.75" thickBot="1" x14ac:dyDescent="0.3">
      <c r="A7" s="15" t="s">
        <v>17</v>
      </c>
      <c r="B7" s="15" t="s">
        <v>17</v>
      </c>
      <c r="C7" s="15" t="s">
        <v>17</v>
      </c>
      <c r="D7" s="15" t="s">
        <v>17</v>
      </c>
      <c r="E7" s="16" t="s">
        <v>17</v>
      </c>
      <c r="F7" s="17" t="s">
        <v>17</v>
      </c>
    </row>
    <row r="8" spans="1:23" ht="15.75" thickBot="1" x14ac:dyDescent="0.3">
      <c r="A8" s="18" t="s">
        <v>18</v>
      </c>
      <c r="B8" s="19"/>
      <c r="C8" s="20"/>
      <c r="D8" s="19"/>
      <c r="E8" s="21">
        <f t="shared" ref="E8:M8" si="0">SUM(E10:E30)</f>
        <v>25854.21803208</v>
      </c>
      <c r="F8" s="21">
        <f t="shared" si="0"/>
        <v>2831</v>
      </c>
      <c r="G8" s="21">
        <f t="shared" si="0"/>
        <v>2527</v>
      </c>
      <c r="H8" s="21">
        <f t="shared" si="0"/>
        <v>2710</v>
      </c>
      <c r="I8" s="21">
        <f t="shared" si="0"/>
        <v>3434</v>
      </c>
      <c r="J8" s="21">
        <f t="shared" si="0"/>
        <v>2934</v>
      </c>
      <c r="K8" s="21">
        <f t="shared" si="0"/>
        <v>3160</v>
      </c>
      <c r="L8" s="21">
        <f t="shared" si="0"/>
        <v>4010</v>
      </c>
      <c r="M8" s="21">
        <f t="shared" si="0"/>
        <v>4010</v>
      </c>
      <c r="N8" s="183">
        <f t="shared" ref="N8:W8" si="1">SUM(N10:N30)</f>
        <v>32</v>
      </c>
      <c r="O8" s="21">
        <f t="shared" si="1"/>
        <v>148</v>
      </c>
      <c r="P8" s="21">
        <f t="shared" si="1"/>
        <v>335</v>
      </c>
      <c r="Q8" s="21">
        <f t="shared" si="1"/>
        <v>26</v>
      </c>
      <c r="R8" s="21">
        <f t="shared" si="1"/>
        <v>54</v>
      </c>
      <c r="S8" s="21">
        <f>SUM(S10:S30)</f>
        <v>23</v>
      </c>
      <c r="T8" s="21">
        <f>SUM(T10:T30)</f>
        <v>601</v>
      </c>
      <c r="U8" s="21">
        <f>SUM(U10:U30)</f>
        <v>73</v>
      </c>
      <c r="V8" s="21">
        <f>SUM(V10:V30)</f>
        <v>113</v>
      </c>
      <c r="W8" s="21">
        <f t="shared" si="1"/>
        <v>1405</v>
      </c>
    </row>
    <row r="9" spans="1:23" x14ac:dyDescent="0.25">
      <c r="A9" s="22"/>
      <c r="B9" s="22"/>
      <c r="C9" s="22"/>
      <c r="D9" s="22"/>
      <c r="E9" s="22"/>
      <c r="F9" s="23"/>
      <c r="K9" s="24"/>
    </row>
    <row r="10" spans="1:23" s="4" customFormat="1" x14ac:dyDescent="0.25">
      <c r="A10" s="25" t="s">
        <v>19</v>
      </c>
      <c r="B10" s="26"/>
      <c r="C10" s="27" t="s">
        <v>20</v>
      </c>
      <c r="D10" s="27" t="s">
        <v>21</v>
      </c>
      <c r="E10" s="28">
        <v>53</v>
      </c>
      <c r="F10" s="29">
        <v>0</v>
      </c>
      <c r="G10" s="30">
        <v>0</v>
      </c>
      <c r="H10" s="31">
        <v>0</v>
      </c>
      <c r="I10" s="31">
        <v>15</v>
      </c>
      <c r="J10" s="31"/>
      <c r="K10" s="32"/>
      <c r="L10" s="33">
        <v>0</v>
      </c>
      <c r="M10" s="191">
        <v>0</v>
      </c>
      <c r="N10" s="184">
        <v>0</v>
      </c>
      <c r="O10" s="33">
        <v>0</v>
      </c>
      <c r="P10" s="33">
        <v>0</v>
      </c>
      <c r="Q10" s="33">
        <v>0</v>
      </c>
      <c r="R10" s="33">
        <v>0</v>
      </c>
      <c r="S10" s="33"/>
      <c r="T10" s="33"/>
      <c r="U10" s="33"/>
      <c r="V10" s="33"/>
      <c r="W10" s="33">
        <f>SUM(N10:V10)</f>
        <v>0</v>
      </c>
    </row>
    <row r="11" spans="1:23" s="4" customFormat="1" x14ac:dyDescent="0.25">
      <c r="A11" s="25" t="s">
        <v>22</v>
      </c>
      <c r="B11" s="26"/>
      <c r="C11" s="27" t="s">
        <v>20</v>
      </c>
      <c r="D11" s="27" t="s">
        <v>21</v>
      </c>
      <c r="E11" s="28">
        <v>38</v>
      </c>
      <c r="F11" s="29">
        <v>0</v>
      </c>
      <c r="G11" s="30">
        <v>0</v>
      </c>
      <c r="H11" s="31">
        <v>0</v>
      </c>
      <c r="I11" s="31">
        <v>34</v>
      </c>
      <c r="J11" s="31"/>
      <c r="K11" s="32"/>
      <c r="L11" s="33">
        <v>0</v>
      </c>
      <c r="M11" s="191">
        <v>0</v>
      </c>
      <c r="N11" s="184">
        <v>0</v>
      </c>
      <c r="O11" s="33">
        <v>0</v>
      </c>
      <c r="P11" s="33">
        <v>0</v>
      </c>
      <c r="Q11" s="33">
        <v>0</v>
      </c>
      <c r="R11" s="33">
        <v>0</v>
      </c>
      <c r="S11" s="33"/>
      <c r="T11" s="33"/>
      <c r="U11" s="33"/>
      <c r="V11" s="33"/>
      <c r="W11" s="33">
        <f t="shared" ref="W11:W30" si="2">SUM(N11:V11)</f>
        <v>0</v>
      </c>
    </row>
    <row r="12" spans="1:23" s="4" customFormat="1" x14ac:dyDescent="0.25">
      <c r="A12" s="25" t="s">
        <v>23</v>
      </c>
      <c r="B12" s="26"/>
      <c r="C12" s="27" t="s">
        <v>24</v>
      </c>
      <c r="D12" s="27" t="s">
        <v>21</v>
      </c>
      <c r="E12" s="28">
        <v>202</v>
      </c>
      <c r="F12" s="34">
        <v>0</v>
      </c>
      <c r="G12" s="34">
        <v>0</v>
      </c>
      <c r="H12" s="31">
        <v>0</v>
      </c>
      <c r="I12" s="31">
        <v>202</v>
      </c>
      <c r="J12" s="31"/>
      <c r="K12" s="32"/>
      <c r="L12" s="33">
        <v>0</v>
      </c>
      <c r="M12" s="191">
        <v>0</v>
      </c>
      <c r="N12" s="184">
        <v>0</v>
      </c>
      <c r="O12" s="33">
        <v>0</v>
      </c>
      <c r="P12" s="33">
        <v>0</v>
      </c>
      <c r="Q12" s="33">
        <v>0</v>
      </c>
      <c r="R12" s="33">
        <v>0</v>
      </c>
      <c r="S12" s="33"/>
      <c r="T12" s="33"/>
      <c r="U12" s="33"/>
      <c r="V12" s="33"/>
      <c r="W12" s="33">
        <f t="shared" si="2"/>
        <v>0</v>
      </c>
    </row>
    <row r="13" spans="1:23" s="4" customFormat="1" x14ac:dyDescent="0.25">
      <c r="A13" s="25" t="s">
        <v>25</v>
      </c>
      <c r="B13" s="26"/>
      <c r="C13" s="35" t="s">
        <v>24</v>
      </c>
      <c r="D13" s="35" t="s">
        <v>21</v>
      </c>
      <c r="E13" s="36">
        <v>82</v>
      </c>
      <c r="F13" s="37">
        <v>0</v>
      </c>
      <c r="G13" s="37">
        <v>0</v>
      </c>
      <c r="H13" s="38">
        <v>0</v>
      </c>
      <c r="I13" s="38">
        <v>82</v>
      </c>
      <c r="J13" s="38"/>
      <c r="K13" s="32"/>
      <c r="L13" s="33">
        <v>0</v>
      </c>
      <c r="M13" s="191">
        <v>0</v>
      </c>
      <c r="N13" s="184">
        <v>0</v>
      </c>
      <c r="O13" s="33">
        <v>0</v>
      </c>
      <c r="P13" s="33">
        <v>0</v>
      </c>
      <c r="Q13" s="33">
        <v>0</v>
      </c>
      <c r="R13" s="33">
        <v>0</v>
      </c>
      <c r="S13" s="33"/>
      <c r="T13" s="33"/>
      <c r="U13" s="33"/>
      <c r="V13" s="33"/>
      <c r="W13" s="33">
        <f t="shared" si="2"/>
        <v>0</v>
      </c>
    </row>
    <row r="14" spans="1:23" x14ac:dyDescent="0.25">
      <c r="A14" s="25" t="s">
        <v>26</v>
      </c>
      <c r="B14" s="26"/>
      <c r="C14" s="27" t="s">
        <v>20</v>
      </c>
      <c r="D14" s="27" t="s">
        <v>27</v>
      </c>
      <c r="E14" s="28">
        <v>1025</v>
      </c>
      <c r="F14" s="34">
        <v>50</v>
      </c>
      <c r="G14" s="30">
        <v>193</v>
      </c>
      <c r="H14" s="39">
        <v>222</v>
      </c>
      <c r="I14" s="39">
        <v>27</v>
      </c>
      <c r="J14" s="39"/>
      <c r="K14" s="40"/>
      <c r="L14" s="41">
        <v>0</v>
      </c>
      <c r="M14" s="192">
        <v>0</v>
      </c>
      <c r="N14" s="184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V14" s="41"/>
      <c r="W14" s="33">
        <f t="shared" si="2"/>
        <v>0</v>
      </c>
    </row>
    <row r="15" spans="1:23" x14ac:dyDescent="0.25">
      <c r="A15" s="25" t="s">
        <v>28</v>
      </c>
      <c r="B15" s="26"/>
      <c r="C15" s="27" t="s">
        <v>20</v>
      </c>
      <c r="D15" s="27" t="s">
        <v>27</v>
      </c>
      <c r="E15" s="28">
        <v>391</v>
      </c>
      <c r="F15" s="34"/>
      <c r="G15" s="30"/>
      <c r="H15" s="39">
        <v>0</v>
      </c>
      <c r="I15" s="39">
        <v>0</v>
      </c>
      <c r="J15" s="39">
        <v>98</v>
      </c>
      <c r="K15" s="40">
        <v>98</v>
      </c>
      <c r="L15" s="41">
        <v>117</v>
      </c>
      <c r="M15" s="192">
        <v>117</v>
      </c>
      <c r="N15" s="184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41"/>
      <c r="U15" s="41"/>
      <c r="V15" s="41"/>
      <c r="W15" s="33">
        <f t="shared" si="2"/>
        <v>0</v>
      </c>
    </row>
    <row r="16" spans="1:23" x14ac:dyDescent="0.25">
      <c r="A16" s="42" t="s">
        <v>29</v>
      </c>
      <c r="B16" s="43"/>
      <c r="C16" s="44" t="s">
        <v>20</v>
      </c>
      <c r="D16" s="44" t="s">
        <v>27</v>
      </c>
      <c r="E16" s="45">
        <v>1066</v>
      </c>
      <c r="F16" s="46">
        <v>0</v>
      </c>
      <c r="G16" s="47">
        <v>0</v>
      </c>
      <c r="H16" s="48">
        <v>213</v>
      </c>
      <c r="I16" s="48">
        <v>200</v>
      </c>
      <c r="J16" s="48">
        <v>250</v>
      </c>
      <c r="K16" s="40">
        <v>250</v>
      </c>
      <c r="L16" s="41">
        <v>250</v>
      </c>
      <c r="M16" s="192">
        <v>250</v>
      </c>
      <c r="N16" s="184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V16" s="41"/>
      <c r="W16" s="33">
        <f t="shared" si="2"/>
        <v>0</v>
      </c>
    </row>
    <row r="17" spans="1:23" x14ac:dyDescent="0.25">
      <c r="A17" s="42" t="s">
        <v>30</v>
      </c>
      <c r="B17" s="43"/>
      <c r="C17" s="44" t="s">
        <v>31</v>
      </c>
      <c r="D17" s="44" t="s">
        <v>21</v>
      </c>
      <c r="E17" s="45">
        <f>2406480*177.721/1000000</f>
        <v>427.68203208</v>
      </c>
      <c r="F17" s="46"/>
      <c r="G17" s="47"/>
      <c r="H17" s="48"/>
      <c r="I17" s="48">
        <v>0</v>
      </c>
      <c r="J17" s="48">
        <v>100</v>
      </c>
      <c r="K17" s="32">
        <v>50</v>
      </c>
      <c r="L17" s="41">
        <v>100</v>
      </c>
      <c r="M17" s="192">
        <v>100</v>
      </c>
      <c r="N17" s="184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41"/>
      <c r="U17" s="41"/>
      <c r="V17" s="41"/>
      <c r="W17" s="33">
        <f t="shared" si="2"/>
        <v>0</v>
      </c>
    </row>
    <row r="18" spans="1:23" s="4" customFormat="1" x14ac:dyDescent="0.25">
      <c r="A18" s="25" t="s">
        <v>32</v>
      </c>
      <c r="B18" s="49"/>
      <c r="C18" s="27" t="s">
        <v>20</v>
      </c>
      <c r="D18" s="27" t="s">
        <v>21</v>
      </c>
      <c r="E18" s="28">
        <v>1066.326</v>
      </c>
      <c r="F18" s="29">
        <v>100</v>
      </c>
      <c r="G18" s="29">
        <v>100</v>
      </c>
      <c r="H18" s="31">
        <v>70</v>
      </c>
      <c r="I18" s="31">
        <v>70</v>
      </c>
      <c r="J18" s="31"/>
      <c r="K18" s="32"/>
      <c r="L18" s="33"/>
      <c r="M18" s="191"/>
      <c r="N18" s="184">
        <v>0</v>
      </c>
      <c r="O18" s="33">
        <v>0</v>
      </c>
      <c r="P18" s="33">
        <v>0</v>
      </c>
      <c r="Q18" s="33">
        <v>0</v>
      </c>
      <c r="R18" s="33">
        <v>0</v>
      </c>
      <c r="S18" s="33"/>
      <c r="T18" s="33"/>
      <c r="U18" s="33"/>
      <c r="V18" s="33"/>
      <c r="W18" s="33">
        <f t="shared" si="2"/>
        <v>0</v>
      </c>
    </row>
    <row r="19" spans="1:23" x14ac:dyDescent="0.25">
      <c r="A19" s="43" t="s">
        <v>33</v>
      </c>
      <c r="B19" s="44"/>
      <c r="C19" s="44" t="s">
        <v>0</v>
      </c>
      <c r="D19" s="44" t="s">
        <v>27</v>
      </c>
      <c r="E19" s="45">
        <f>6*177.721</f>
        <v>1066.326</v>
      </c>
      <c r="F19" s="46">
        <v>0</v>
      </c>
      <c r="G19" s="50">
        <v>0</v>
      </c>
      <c r="H19" s="48">
        <v>100</v>
      </c>
      <c r="I19" s="48">
        <v>500</v>
      </c>
      <c r="J19" s="48">
        <v>400</v>
      </c>
      <c r="K19" s="40">
        <v>400</v>
      </c>
      <c r="L19" s="41">
        <v>101</v>
      </c>
      <c r="M19" s="192">
        <v>101</v>
      </c>
      <c r="N19" s="184">
        <v>0</v>
      </c>
      <c r="O19" s="41">
        <v>70</v>
      </c>
      <c r="P19" s="41">
        <v>0</v>
      </c>
      <c r="Q19" s="41">
        <v>26</v>
      </c>
      <c r="R19" s="41">
        <v>0</v>
      </c>
      <c r="S19" s="41">
        <v>17</v>
      </c>
      <c r="T19" s="41"/>
      <c r="U19" s="41">
        <v>25</v>
      </c>
      <c r="V19" s="41"/>
      <c r="W19" s="33">
        <f t="shared" si="2"/>
        <v>138</v>
      </c>
    </row>
    <row r="20" spans="1:23" x14ac:dyDescent="0.25">
      <c r="A20" s="25" t="s">
        <v>34</v>
      </c>
      <c r="B20" s="49"/>
      <c r="C20" s="27" t="s">
        <v>2</v>
      </c>
      <c r="D20" s="27" t="s">
        <v>27</v>
      </c>
      <c r="E20" s="28">
        <v>807</v>
      </c>
      <c r="F20" s="34">
        <v>170</v>
      </c>
      <c r="G20" s="30">
        <v>142</v>
      </c>
      <c r="H20" s="39">
        <v>50</v>
      </c>
      <c r="I20" s="39">
        <v>49</v>
      </c>
      <c r="J20" s="39"/>
      <c r="K20" s="40">
        <v>26</v>
      </c>
      <c r="L20" s="41">
        <v>0</v>
      </c>
      <c r="M20" s="192">
        <v>0</v>
      </c>
      <c r="N20" s="184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41"/>
      <c r="W20" s="33">
        <f t="shared" si="2"/>
        <v>0</v>
      </c>
    </row>
    <row r="21" spans="1:23" x14ac:dyDescent="0.25">
      <c r="A21" s="25" t="s">
        <v>35</v>
      </c>
      <c r="B21" s="27"/>
      <c r="C21" s="27" t="s">
        <v>2</v>
      </c>
      <c r="D21" s="27" t="s">
        <v>27</v>
      </c>
      <c r="E21" s="28">
        <v>888</v>
      </c>
      <c r="F21" s="34">
        <v>270</v>
      </c>
      <c r="G21" s="30">
        <v>270</v>
      </c>
      <c r="H21" s="39">
        <v>255</v>
      </c>
      <c r="I21" s="39">
        <v>255</v>
      </c>
      <c r="J21" s="39">
        <v>111</v>
      </c>
      <c r="K21" s="40">
        <v>111</v>
      </c>
      <c r="L21" s="41">
        <v>78</v>
      </c>
      <c r="M21" s="192">
        <v>0</v>
      </c>
      <c r="N21" s="184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41"/>
      <c r="W21" s="33">
        <f t="shared" si="2"/>
        <v>0</v>
      </c>
    </row>
    <row r="22" spans="1:23" x14ac:dyDescent="0.25">
      <c r="A22" s="25" t="s">
        <v>36</v>
      </c>
      <c r="B22" s="26"/>
      <c r="C22" s="27" t="s">
        <v>1</v>
      </c>
      <c r="D22" s="27" t="s">
        <v>27</v>
      </c>
      <c r="E22" s="28">
        <v>2786</v>
      </c>
      <c r="F22" s="34">
        <v>719</v>
      </c>
      <c r="G22" s="30">
        <v>300</v>
      </c>
      <c r="H22" s="39">
        <v>500</v>
      </c>
      <c r="I22" s="39">
        <v>700</v>
      </c>
      <c r="J22" s="39">
        <v>800</v>
      </c>
      <c r="K22" s="40">
        <v>1000</v>
      </c>
      <c r="L22" s="41">
        <v>170</v>
      </c>
      <c r="M22" s="192">
        <v>170</v>
      </c>
      <c r="N22" s="184">
        <v>8</v>
      </c>
      <c r="O22" s="41">
        <v>42</v>
      </c>
      <c r="P22" s="41">
        <v>164</v>
      </c>
      <c r="Q22" s="41">
        <v>0</v>
      </c>
      <c r="R22" s="41">
        <v>53</v>
      </c>
      <c r="S22" s="41"/>
      <c r="T22" s="41">
        <v>4</v>
      </c>
      <c r="U22" s="41">
        <v>11</v>
      </c>
      <c r="V22" s="41">
        <v>64</v>
      </c>
      <c r="W22" s="33">
        <f t="shared" si="2"/>
        <v>346</v>
      </c>
    </row>
    <row r="23" spans="1:23" x14ac:dyDescent="0.25">
      <c r="A23" s="51" t="s">
        <v>37</v>
      </c>
      <c r="B23" s="26"/>
      <c r="C23" s="27" t="s">
        <v>1</v>
      </c>
      <c r="D23" s="27" t="s">
        <v>21</v>
      </c>
      <c r="E23" s="28">
        <v>3380</v>
      </c>
      <c r="F23" s="34"/>
      <c r="G23" s="30"/>
      <c r="H23" s="39"/>
      <c r="I23" s="39">
        <v>0</v>
      </c>
      <c r="J23" s="39">
        <v>0</v>
      </c>
      <c r="K23" s="40">
        <v>100</v>
      </c>
      <c r="L23" s="41">
        <v>250</v>
      </c>
      <c r="M23" s="192">
        <v>250</v>
      </c>
      <c r="N23" s="184">
        <v>3</v>
      </c>
      <c r="O23" s="41">
        <v>31</v>
      </c>
      <c r="P23" s="41">
        <v>0</v>
      </c>
      <c r="Q23" s="41">
        <v>0</v>
      </c>
      <c r="R23" s="41">
        <v>1</v>
      </c>
      <c r="S23" s="41"/>
      <c r="T23" s="41">
        <v>57</v>
      </c>
      <c r="U23" s="41">
        <v>1</v>
      </c>
      <c r="V23" s="41">
        <v>16</v>
      </c>
      <c r="W23" s="33">
        <f t="shared" si="2"/>
        <v>109</v>
      </c>
    </row>
    <row r="24" spans="1:23" x14ac:dyDescent="0.25">
      <c r="A24" s="25" t="s">
        <v>38</v>
      </c>
      <c r="B24" s="26"/>
      <c r="C24" s="27" t="s">
        <v>39</v>
      </c>
      <c r="D24" s="27" t="s">
        <v>21</v>
      </c>
      <c r="E24" s="28">
        <v>710.88400000000001</v>
      </c>
      <c r="F24" s="29">
        <v>300</v>
      </c>
      <c r="G24" s="29">
        <v>300</v>
      </c>
      <c r="H24" s="39">
        <v>300</v>
      </c>
      <c r="I24" s="39">
        <v>300</v>
      </c>
      <c r="J24" s="39">
        <v>100</v>
      </c>
      <c r="K24" s="32">
        <v>50</v>
      </c>
      <c r="L24" s="41">
        <v>100</v>
      </c>
      <c r="M24" s="192">
        <v>100</v>
      </c>
      <c r="N24" s="184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41"/>
      <c r="U24" s="41"/>
      <c r="V24" s="41"/>
      <c r="W24" s="33">
        <f t="shared" si="2"/>
        <v>0</v>
      </c>
    </row>
    <row r="25" spans="1:23" x14ac:dyDescent="0.25">
      <c r="A25" s="42" t="s">
        <v>40</v>
      </c>
      <c r="B25" s="43"/>
      <c r="C25" s="44" t="s">
        <v>0</v>
      </c>
      <c r="D25" s="44" t="s">
        <v>27</v>
      </c>
      <c r="E25" s="45">
        <v>446</v>
      </c>
      <c r="F25" s="50"/>
      <c r="G25" s="50"/>
      <c r="H25" s="48"/>
      <c r="I25" s="48"/>
      <c r="J25" s="48"/>
      <c r="K25" s="52"/>
      <c r="L25" s="53">
        <v>44</v>
      </c>
      <c r="M25" s="193">
        <v>44</v>
      </c>
      <c r="N25" s="184">
        <v>0</v>
      </c>
      <c r="O25" s="53">
        <v>0</v>
      </c>
      <c r="P25" s="53">
        <v>107</v>
      </c>
      <c r="Q25" s="53">
        <v>0</v>
      </c>
      <c r="R25" s="53">
        <v>0</v>
      </c>
      <c r="S25" s="53"/>
      <c r="T25" s="53"/>
      <c r="U25" s="53"/>
      <c r="V25" s="53"/>
      <c r="W25" s="33">
        <f t="shared" si="2"/>
        <v>107</v>
      </c>
    </row>
    <row r="26" spans="1:23" x14ac:dyDescent="0.25">
      <c r="A26" s="42" t="s">
        <v>40</v>
      </c>
      <c r="B26" s="43"/>
      <c r="C26" s="44" t="s">
        <v>0</v>
      </c>
      <c r="D26" s="44" t="s">
        <v>21</v>
      </c>
      <c r="E26" s="45">
        <v>888</v>
      </c>
      <c r="F26" s="50"/>
      <c r="G26" s="50"/>
      <c r="H26" s="48"/>
      <c r="I26" s="48"/>
      <c r="J26" s="48"/>
      <c r="K26" s="52"/>
      <c r="L26" s="53"/>
      <c r="M26" s="193">
        <v>78</v>
      </c>
      <c r="N26" s="184"/>
      <c r="O26" s="53"/>
      <c r="P26" s="53"/>
      <c r="Q26" s="53"/>
      <c r="R26" s="53"/>
      <c r="S26" s="53"/>
      <c r="T26" s="53"/>
      <c r="U26" s="53">
        <v>36</v>
      </c>
      <c r="V26" s="53"/>
      <c r="W26" s="33">
        <f t="shared" si="2"/>
        <v>36</v>
      </c>
    </row>
    <row r="27" spans="1:23" x14ac:dyDescent="0.25">
      <c r="A27" s="42" t="s">
        <v>41</v>
      </c>
      <c r="B27" s="43"/>
      <c r="C27" s="44" t="s">
        <v>0</v>
      </c>
      <c r="D27" s="44" t="s">
        <v>21</v>
      </c>
      <c r="E27" s="45">
        <v>3554</v>
      </c>
      <c r="F27" s="50"/>
      <c r="G27" s="50"/>
      <c r="H27" s="48"/>
      <c r="I27" s="48"/>
      <c r="J27" s="48"/>
      <c r="K27" s="52"/>
      <c r="L27" s="53">
        <v>1750</v>
      </c>
      <c r="M27" s="194">
        <v>1750</v>
      </c>
      <c r="N27" s="184">
        <v>0</v>
      </c>
      <c r="O27" s="53">
        <v>0</v>
      </c>
      <c r="P27" s="53">
        <v>0</v>
      </c>
      <c r="Q27" s="53">
        <v>0</v>
      </c>
      <c r="R27" s="53">
        <v>0</v>
      </c>
      <c r="S27" s="53"/>
      <c r="T27" s="53">
        <v>533</v>
      </c>
      <c r="U27" s="53"/>
      <c r="V27" s="53"/>
      <c r="W27" s="33">
        <f t="shared" si="2"/>
        <v>533</v>
      </c>
    </row>
    <row r="28" spans="1:23" x14ac:dyDescent="0.25">
      <c r="A28" s="25" t="s">
        <v>42</v>
      </c>
      <c r="B28" s="26"/>
      <c r="C28" s="27" t="s">
        <v>1</v>
      </c>
      <c r="D28" s="27" t="s">
        <v>21</v>
      </c>
      <c r="E28" s="28">
        <v>902</v>
      </c>
      <c r="F28" s="29">
        <v>300</v>
      </c>
      <c r="G28" s="29">
        <v>300</v>
      </c>
      <c r="H28" s="39">
        <v>200</v>
      </c>
      <c r="I28" s="39">
        <v>200</v>
      </c>
      <c r="J28" s="39">
        <v>100</v>
      </c>
      <c r="K28" s="32">
        <v>100</v>
      </c>
      <c r="L28" s="41">
        <v>100</v>
      </c>
      <c r="M28" s="192">
        <v>100</v>
      </c>
      <c r="N28" s="184">
        <v>21</v>
      </c>
      <c r="O28" s="41">
        <v>5</v>
      </c>
      <c r="P28" s="41">
        <v>64</v>
      </c>
      <c r="Q28" s="41">
        <v>0</v>
      </c>
      <c r="R28" s="41">
        <v>0</v>
      </c>
      <c r="S28" s="41">
        <v>6</v>
      </c>
      <c r="T28" s="41">
        <v>7</v>
      </c>
      <c r="U28" s="41"/>
      <c r="V28" s="41">
        <v>33</v>
      </c>
      <c r="W28" s="33">
        <f t="shared" si="2"/>
        <v>136</v>
      </c>
    </row>
    <row r="29" spans="1:23" x14ac:dyDescent="0.25">
      <c r="A29" s="25" t="s">
        <v>43</v>
      </c>
      <c r="B29" s="26"/>
      <c r="C29" s="27" t="s">
        <v>44</v>
      </c>
      <c r="D29" s="27" t="s">
        <v>21</v>
      </c>
      <c r="E29" s="28">
        <v>675</v>
      </c>
      <c r="F29" s="29">
        <v>622</v>
      </c>
      <c r="G29" s="29">
        <v>622</v>
      </c>
      <c r="H29" s="39">
        <v>500</v>
      </c>
      <c r="I29" s="39">
        <v>500</v>
      </c>
      <c r="J29" s="39">
        <v>675</v>
      </c>
      <c r="K29" s="32">
        <v>675</v>
      </c>
      <c r="L29" s="41">
        <v>650</v>
      </c>
      <c r="M29" s="192">
        <v>650</v>
      </c>
      <c r="N29" s="184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41"/>
      <c r="W29" s="33">
        <f t="shared" si="2"/>
        <v>0</v>
      </c>
    </row>
    <row r="30" spans="1:23" s="4" customFormat="1" x14ac:dyDescent="0.25">
      <c r="A30" s="54" t="s">
        <v>45</v>
      </c>
      <c r="B30" s="55" t="s">
        <v>17</v>
      </c>
      <c r="C30" s="56" t="s">
        <v>46</v>
      </c>
      <c r="D30" s="56" t="s">
        <v>21</v>
      </c>
      <c r="E30" s="57">
        <v>5400</v>
      </c>
      <c r="F30" s="58">
        <v>300</v>
      </c>
      <c r="G30" s="58">
        <v>300</v>
      </c>
      <c r="H30" s="31">
        <v>300</v>
      </c>
      <c r="I30" s="31">
        <v>300</v>
      </c>
      <c r="J30" s="31">
        <v>300</v>
      </c>
      <c r="K30" s="32">
        <v>300</v>
      </c>
      <c r="L30" s="33">
        <v>300</v>
      </c>
      <c r="M30" s="191">
        <v>300</v>
      </c>
      <c r="N30" s="184">
        <v>0</v>
      </c>
      <c r="O30" s="33">
        <v>0</v>
      </c>
      <c r="P30" s="33">
        <v>0</v>
      </c>
      <c r="Q30" s="33">
        <v>0</v>
      </c>
      <c r="R30" s="33">
        <v>0</v>
      </c>
      <c r="S30" s="33"/>
      <c r="T30" s="33"/>
      <c r="U30" s="33"/>
      <c r="V30" s="33"/>
      <c r="W30" s="33">
        <f t="shared" si="2"/>
        <v>0</v>
      </c>
    </row>
    <row r="31" spans="1:23" ht="15.75" thickBot="1" x14ac:dyDescent="0.3">
      <c r="A31" s="59" t="s">
        <v>17</v>
      </c>
      <c r="B31" s="59" t="s">
        <v>17</v>
      </c>
      <c r="C31" s="60" t="s">
        <v>17</v>
      </c>
      <c r="D31" s="60" t="s">
        <v>17</v>
      </c>
      <c r="E31" s="60" t="s">
        <v>17</v>
      </c>
      <c r="F31" s="61" t="s">
        <v>17</v>
      </c>
      <c r="K31" s="24"/>
    </row>
    <row r="32" spans="1:23" ht="15.75" thickBot="1" x14ac:dyDescent="0.3">
      <c r="A32" s="62" t="s">
        <v>47</v>
      </c>
      <c r="B32" s="63"/>
      <c r="C32" s="63"/>
      <c r="D32" s="64"/>
      <c r="E32" s="21">
        <f t="shared" ref="E32:L32" si="3">SUM(E34:E41)</f>
        <v>2795.1389799999997</v>
      </c>
      <c r="F32" s="21">
        <f t="shared" si="3"/>
        <v>353</v>
      </c>
      <c r="G32" s="21">
        <f t="shared" si="3"/>
        <v>353</v>
      </c>
      <c r="H32" s="21">
        <f t="shared" si="3"/>
        <v>566</v>
      </c>
      <c r="I32" s="21">
        <f t="shared" si="3"/>
        <v>566</v>
      </c>
      <c r="J32" s="21">
        <f t="shared" si="3"/>
        <v>461</v>
      </c>
      <c r="K32" s="21">
        <f t="shared" si="3"/>
        <v>461</v>
      </c>
      <c r="L32" s="21">
        <f t="shared" si="3"/>
        <v>481</v>
      </c>
      <c r="M32" s="21">
        <f>SUM(M34:M41)</f>
        <v>481</v>
      </c>
      <c r="N32" s="183">
        <f t="shared" ref="N32:W32" si="4">SUM(N34:N41)</f>
        <v>0</v>
      </c>
      <c r="O32" s="21">
        <f t="shared" si="4"/>
        <v>0</v>
      </c>
      <c r="P32" s="21">
        <f t="shared" si="4"/>
        <v>0</v>
      </c>
      <c r="Q32" s="21">
        <f t="shared" si="4"/>
        <v>0</v>
      </c>
      <c r="R32" s="21">
        <f t="shared" si="4"/>
        <v>0</v>
      </c>
      <c r="S32" s="21">
        <f>SUM(S34:S41)</f>
        <v>0</v>
      </c>
      <c r="T32" s="21">
        <f>SUM(T34:T41)</f>
        <v>0</v>
      </c>
      <c r="U32" s="21">
        <f>SUM(U34:U41)</f>
        <v>0</v>
      </c>
      <c r="V32" s="21">
        <f>SUM(V34:V41)</f>
        <v>0</v>
      </c>
      <c r="W32" s="21">
        <f t="shared" si="4"/>
        <v>0</v>
      </c>
    </row>
    <row r="33" spans="1:23" x14ac:dyDescent="0.25">
      <c r="A33" s="59" t="s">
        <v>17</v>
      </c>
      <c r="B33" s="59" t="s">
        <v>17</v>
      </c>
      <c r="C33" s="60" t="s">
        <v>17</v>
      </c>
      <c r="D33" s="60" t="s">
        <v>17</v>
      </c>
      <c r="E33" s="60" t="s">
        <v>17</v>
      </c>
      <c r="F33" s="61" t="s">
        <v>17</v>
      </c>
      <c r="K33" s="24"/>
    </row>
    <row r="34" spans="1:23" x14ac:dyDescent="0.25">
      <c r="A34" s="25" t="s">
        <v>48</v>
      </c>
      <c r="B34" s="26"/>
      <c r="C34" s="27" t="s">
        <v>49</v>
      </c>
      <c r="D34" s="27" t="s">
        <v>21</v>
      </c>
      <c r="E34" s="28">
        <v>956.13897999999995</v>
      </c>
      <c r="F34" s="29">
        <v>200</v>
      </c>
      <c r="G34" s="29">
        <v>200</v>
      </c>
      <c r="H34" s="39">
        <v>150</v>
      </c>
      <c r="I34" s="39">
        <v>150</v>
      </c>
      <c r="J34" s="39">
        <v>150</v>
      </c>
      <c r="K34" s="32">
        <v>150</v>
      </c>
      <c r="L34" s="32">
        <v>150</v>
      </c>
      <c r="M34" s="195">
        <v>150</v>
      </c>
      <c r="N34" s="185">
        <v>0</v>
      </c>
      <c r="O34" s="32">
        <v>0</v>
      </c>
      <c r="P34" s="32">
        <v>0</v>
      </c>
      <c r="Q34" s="32">
        <v>0</v>
      </c>
      <c r="R34" s="32">
        <v>0</v>
      </c>
      <c r="S34" s="32"/>
      <c r="T34" s="32"/>
      <c r="U34" s="32"/>
      <c r="V34" s="32"/>
      <c r="W34" s="32">
        <f>SUM(N34:V34)</f>
        <v>0</v>
      </c>
    </row>
    <row r="35" spans="1:23" x14ac:dyDescent="0.25">
      <c r="A35" s="25" t="s">
        <v>50</v>
      </c>
      <c r="B35" s="27"/>
      <c r="C35" s="27" t="s">
        <v>49</v>
      </c>
      <c r="D35" s="27" t="s">
        <v>21</v>
      </c>
      <c r="E35" s="28">
        <v>667</v>
      </c>
      <c r="F35" s="29">
        <v>50</v>
      </c>
      <c r="G35" s="29">
        <v>50</v>
      </c>
      <c r="H35" s="39">
        <v>50</v>
      </c>
      <c r="I35" s="39">
        <v>50</v>
      </c>
      <c r="J35" s="39">
        <v>50</v>
      </c>
      <c r="K35" s="32">
        <v>50</v>
      </c>
      <c r="L35" s="32">
        <v>50</v>
      </c>
      <c r="M35" s="195">
        <v>50</v>
      </c>
      <c r="N35" s="185">
        <v>0</v>
      </c>
      <c r="O35" s="32">
        <v>0</v>
      </c>
      <c r="P35" s="32">
        <v>0</v>
      </c>
      <c r="Q35" s="32">
        <v>0</v>
      </c>
      <c r="R35" s="32">
        <v>0</v>
      </c>
      <c r="S35" s="32"/>
      <c r="T35" s="32"/>
      <c r="U35" s="32"/>
      <c r="V35" s="32"/>
      <c r="W35" s="32">
        <f t="shared" ref="W35:W41" si="5">SUM(N35:V35)</f>
        <v>0</v>
      </c>
    </row>
    <row r="36" spans="1:23" x14ac:dyDescent="0.25">
      <c r="A36" s="25" t="s">
        <v>51</v>
      </c>
      <c r="B36" s="27"/>
      <c r="C36" s="27" t="s">
        <v>52</v>
      </c>
      <c r="D36" s="27" t="s">
        <v>21</v>
      </c>
      <c r="E36" s="28">
        <v>29</v>
      </c>
      <c r="F36" s="29">
        <v>3</v>
      </c>
      <c r="G36" s="29">
        <v>3</v>
      </c>
      <c r="H36" s="39">
        <v>5</v>
      </c>
      <c r="I36" s="39">
        <v>5</v>
      </c>
      <c r="J36" s="39"/>
      <c r="K36" s="32"/>
      <c r="L36" s="32">
        <v>20</v>
      </c>
      <c r="M36" s="195">
        <v>20</v>
      </c>
      <c r="N36" s="185">
        <v>0</v>
      </c>
      <c r="O36" s="32">
        <v>0</v>
      </c>
      <c r="P36" s="32">
        <v>0</v>
      </c>
      <c r="Q36" s="32">
        <v>0</v>
      </c>
      <c r="R36" s="32">
        <v>0</v>
      </c>
      <c r="S36" s="32"/>
      <c r="T36" s="32"/>
      <c r="U36" s="32"/>
      <c r="V36" s="32"/>
      <c r="W36" s="32">
        <f t="shared" si="5"/>
        <v>0</v>
      </c>
    </row>
    <row r="37" spans="1:23" x14ac:dyDescent="0.25">
      <c r="A37" s="65" t="s">
        <v>53</v>
      </c>
      <c r="B37" s="44"/>
      <c r="C37" s="44" t="s">
        <v>54</v>
      </c>
      <c r="D37" s="44" t="s">
        <v>21</v>
      </c>
      <c r="E37" s="45">
        <v>109</v>
      </c>
      <c r="F37" s="44">
        <v>0</v>
      </c>
      <c r="G37" s="44">
        <v>0</v>
      </c>
      <c r="H37" s="44">
        <v>109</v>
      </c>
      <c r="I37" s="44">
        <v>109</v>
      </c>
      <c r="J37" s="44">
        <v>109</v>
      </c>
      <c r="K37" s="32">
        <v>109</v>
      </c>
      <c r="L37" s="32">
        <v>109</v>
      </c>
      <c r="M37" s="195">
        <v>109</v>
      </c>
      <c r="N37" s="185">
        <v>0</v>
      </c>
      <c r="O37" s="32">
        <v>0</v>
      </c>
      <c r="P37" s="32">
        <v>0</v>
      </c>
      <c r="Q37" s="32">
        <v>0</v>
      </c>
      <c r="R37" s="32">
        <v>0</v>
      </c>
      <c r="S37" s="32"/>
      <c r="T37" s="32"/>
      <c r="U37" s="32"/>
      <c r="V37" s="32"/>
      <c r="W37" s="32">
        <f t="shared" si="5"/>
        <v>0</v>
      </c>
    </row>
    <row r="38" spans="1:23" x14ac:dyDescent="0.25">
      <c r="A38" s="65" t="s">
        <v>55</v>
      </c>
      <c r="B38" s="44"/>
      <c r="C38" s="44" t="s">
        <v>54</v>
      </c>
      <c r="D38" s="44" t="s">
        <v>21</v>
      </c>
      <c r="E38" s="45">
        <v>66</v>
      </c>
      <c r="F38" s="44">
        <v>0</v>
      </c>
      <c r="G38" s="44">
        <v>0</v>
      </c>
      <c r="H38" s="44">
        <v>66</v>
      </c>
      <c r="I38" s="44">
        <v>66</v>
      </c>
      <c r="J38" s="44">
        <v>66</v>
      </c>
      <c r="K38" s="32">
        <v>66</v>
      </c>
      <c r="L38" s="32">
        <v>66</v>
      </c>
      <c r="M38" s="195">
        <v>66</v>
      </c>
      <c r="N38" s="185">
        <v>0</v>
      </c>
      <c r="O38" s="32">
        <v>0</v>
      </c>
      <c r="P38" s="32">
        <v>0</v>
      </c>
      <c r="Q38" s="32">
        <v>0</v>
      </c>
      <c r="R38" s="32">
        <v>0</v>
      </c>
      <c r="S38" s="32"/>
      <c r="T38" s="32"/>
      <c r="U38" s="32"/>
      <c r="V38" s="32"/>
      <c r="W38" s="32">
        <f t="shared" si="5"/>
        <v>0</v>
      </c>
    </row>
    <row r="39" spans="1:23" x14ac:dyDescent="0.25">
      <c r="A39" s="65" t="s">
        <v>56</v>
      </c>
      <c r="B39" s="44"/>
      <c r="C39" s="44" t="s">
        <v>54</v>
      </c>
      <c r="D39" s="44" t="s">
        <v>21</v>
      </c>
      <c r="E39" s="45">
        <v>29</v>
      </c>
      <c r="F39" s="50">
        <v>0</v>
      </c>
      <c r="G39" s="50">
        <v>0</v>
      </c>
      <c r="H39" s="44">
        <v>29</v>
      </c>
      <c r="I39" s="44">
        <v>29</v>
      </c>
      <c r="J39" s="44">
        <v>29</v>
      </c>
      <c r="K39" s="32">
        <v>29</v>
      </c>
      <c r="L39" s="32">
        <v>29</v>
      </c>
      <c r="M39" s="195">
        <v>29</v>
      </c>
      <c r="N39" s="185">
        <v>0</v>
      </c>
      <c r="O39" s="32">
        <v>0</v>
      </c>
      <c r="P39" s="32">
        <v>0</v>
      </c>
      <c r="Q39" s="32">
        <v>0</v>
      </c>
      <c r="R39" s="32">
        <v>0</v>
      </c>
      <c r="S39" s="32"/>
      <c r="T39" s="32"/>
      <c r="U39" s="32"/>
      <c r="V39" s="32"/>
      <c r="W39" s="32">
        <f t="shared" si="5"/>
        <v>0</v>
      </c>
    </row>
    <row r="40" spans="1:23" x14ac:dyDescent="0.25">
      <c r="A40" s="65" t="s">
        <v>57</v>
      </c>
      <c r="B40" s="44"/>
      <c r="C40" s="44" t="s">
        <v>54</v>
      </c>
      <c r="D40" s="44" t="s">
        <v>21</v>
      </c>
      <c r="E40" s="45">
        <v>341</v>
      </c>
      <c r="F40" s="44">
        <v>0</v>
      </c>
      <c r="G40" s="44">
        <v>0</v>
      </c>
      <c r="H40" s="44">
        <v>57</v>
      </c>
      <c r="I40" s="44">
        <v>57</v>
      </c>
      <c r="J40" s="44">
        <v>57</v>
      </c>
      <c r="K40" s="32">
        <v>57</v>
      </c>
      <c r="L40" s="32">
        <v>57</v>
      </c>
      <c r="M40" s="195">
        <v>57</v>
      </c>
      <c r="N40" s="185">
        <v>0</v>
      </c>
      <c r="O40" s="32">
        <v>0</v>
      </c>
      <c r="P40" s="32">
        <v>0</v>
      </c>
      <c r="Q40" s="32">
        <v>0</v>
      </c>
      <c r="R40" s="32">
        <v>0</v>
      </c>
      <c r="S40" s="32"/>
      <c r="T40" s="32"/>
      <c r="U40" s="32"/>
      <c r="V40" s="32"/>
      <c r="W40" s="32">
        <f t="shared" si="5"/>
        <v>0</v>
      </c>
    </row>
    <row r="41" spans="1:23" x14ac:dyDescent="0.25">
      <c r="A41" s="25" t="s">
        <v>58</v>
      </c>
      <c r="B41" s="27"/>
      <c r="C41" s="27" t="s">
        <v>59</v>
      </c>
      <c r="D41" s="27" t="s">
        <v>21</v>
      </c>
      <c r="E41" s="28">
        <v>598</v>
      </c>
      <c r="F41" s="29">
        <v>100</v>
      </c>
      <c r="G41" s="29">
        <v>100</v>
      </c>
      <c r="H41" s="39">
        <v>100</v>
      </c>
      <c r="I41" s="39">
        <v>100</v>
      </c>
      <c r="J41" s="39">
        <v>0</v>
      </c>
      <c r="K41" s="32">
        <v>0</v>
      </c>
      <c r="L41" s="32">
        <v>0</v>
      </c>
      <c r="M41" s="195">
        <v>0</v>
      </c>
      <c r="N41" s="185">
        <v>0</v>
      </c>
      <c r="O41" s="32">
        <v>0</v>
      </c>
      <c r="P41" s="32">
        <v>0</v>
      </c>
      <c r="Q41" s="32">
        <v>0</v>
      </c>
      <c r="R41" s="32">
        <v>0</v>
      </c>
      <c r="S41" s="32"/>
      <c r="T41" s="32"/>
      <c r="U41" s="32"/>
      <c r="V41" s="32"/>
      <c r="W41" s="32">
        <f t="shared" si="5"/>
        <v>0</v>
      </c>
    </row>
    <row r="42" spans="1:23" ht="15.75" thickBot="1" x14ac:dyDescent="0.3">
      <c r="A42" s="59" t="s">
        <v>17</v>
      </c>
      <c r="B42" s="59" t="s">
        <v>17</v>
      </c>
      <c r="C42" s="60" t="s">
        <v>17</v>
      </c>
      <c r="D42" s="60" t="s">
        <v>17</v>
      </c>
      <c r="E42" s="60" t="s">
        <v>17</v>
      </c>
      <c r="F42" s="61" t="s">
        <v>17</v>
      </c>
      <c r="K42" s="24"/>
    </row>
    <row r="43" spans="1:23" ht="15.75" thickBot="1" x14ac:dyDescent="0.3">
      <c r="A43" s="18" t="s">
        <v>60</v>
      </c>
      <c r="B43" s="19"/>
      <c r="C43" s="66"/>
      <c r="D43" s="64"/>
      <c r="E43" s="21">
        <f t="shared" ref="E43:L43" si="6">SUM(E45:E67)</f>
        <v>121922.489</v>
      </c>
      <c r="F43" s="21">
        <f t="shared" si="6"/>
        <v>14548</v>
      </c>
      <c r="G43" s="21">
        <f t="shared" si="6"/>
        <v>10447</v>
      </c>
      <c r="H43" s="21">
        <f t="shared" si="6"/>
        <v>9722</v>
      </c>
      <c r="I43" s="21">
        <f t="shared" si="6"/>
        <v>8915</v>
      </c>
      <c r="J43" s="21">
        <f t="shared" si="6"/>
        <v>8878</v>
      </c>
      <c r="K43" s="21">
        <f t="shared" si="6"/>
        <v>5378</v>
      </c>
      <c r="L43" s="21">
        <f t="shared" si="6"/>
        <v>7611</v>
      </c>
      <c r="M43" s="21">
        <f>SUM(M45:M67)</f>
        <v>7611</v>
      </c>
      <c r="N43" s="183">
        <f t="shared" ref="N43:W43" si="7">SUM(N45:N67)</f>
        <v>11</v>
      </c>
      <c r="O43" s="21">
        <f t="shared" si="7"/>
        <v>179</v>
      </c>
      <c r="P43" s="21">
        <f t="shared" si="7"/>
        <v>487</v>
      </c>
      <c r="Q43" s="21">
        <f t="shared" si="7"/>
        <v>0</v>
      </c>
      <c r="R43" s="21">
        <f t="shared" si="7"/>
        <v>39</v>
      </c>
      <c r="S43" s="21">
        <f>SUM(S45:S67)</f>
        <v>99</v>
      </c>
      <c r="T43" s="21">
        <f>SUM(T45:T67)</f>
        <v>26</v>
      </c>
      <c r="U43" s="21">
        <f>SUM(U45:U67)</f>
        <v>386</v>
      </c>
      <c r="V43" s="21">
        <f>SUM(V45:V67)</f>
        <v>361</v>
      </c>
      <c r="W43" s="21">
        <f t="shared" si="7"/>
        <v>1588</v>
      </c>
    </row>
    <row r="44" spans="1:23" x14ac:dyDescent="0.25">
      <c r="A44" s="59" t="s">
        <v>17</v>
      </c>
      <c r="B44" s="59" t="s">
        <v>17</v>
      </c>
      <c r="C44" s="60" t="s">
        <v>17</v>
      </c>
      <c r="D44" s="60" t="s">
        <v>17</v>
      </c>
      <c r="E44" s="60" t="s">
        <v>17</v>
      </c>
      <c r="F44" s="61" t="s">
        <v>17</v>
      </c>
      <c r="K44" s="24"/>
    </row>
    <row r="45" spans="1:23" x14ac:dyDescent="0.25">
      <c r="A45" s="25" t="s">
        <v>61</v>
      </c>
      <c r="B45" s="33"/>
      <c r="C45" s="27" t="s">
        <v>4</v>
      </c>
      <c r="D45" s="27" t="s">
        <v>27</v>
      </c>
      <c r="E45" s="28">
        <v>5268</v>
      </c>
      <c r="F45" s="34">
        <v>1100</v>
      </c>
      <c r="G45" s="30">
        <v>1100</v>
      </c>
      <c r="H45" s="39">
        <v>1300</v>
      </c>
      <c r="I45" s="39">
        <v>800</v>
      </c>
      <c r="J45" s="39">
        <v>800</v>
      </c>
      <c r="K45" s="40">
        <v>1000</v>
      </c>
      <c r="L45" s="41">
        <v>600</v>
      </c>
      <c r="M45" s="192">
        <v>600</v>
      </c>
      <c r="N45" s="184">
        <v>0</v>
      </c>
      <c r="O45" s="41">
        <v>0</v>
      </c>
      <c r="P45" s="41">
        <v>0</v>
      </c>
      <c r="Q45" s="41">
        <v>0</v>
      </c>
      <c r="R45" s="41">
        <v>0</v>
      </c>
      <c r="S45" s="41"/>
      <c r="T45" s="41"/>
      <c r="U45" s="41"/>
      <c r="V45" s="41"/>
      <c r="W45" s="41">
        <f>SUM(N45:V45)</f>
        <v>0</v>
      </c>
    </row>
    <row r="46" spans="1:23" x14ac:dyDescent="0.25">
      <c r="A46" s="25" t="s">
        <v>62</v>
      </c>
      <c r="B46" s="49"/>
      <c r="C46" s="27" t="s">
        <v>0</v>
      </c>
      <c r="D46" s="27" t="s">
        <v>27</v>
      </c>
      <c r="E46" s="28">
        <v>4167</v>
      </c>
      <c r="F46" s="34">
        <v>868</v>
      </c>
      <c r="G46" s="30">
        <v>568</v>
      </c>
      <c r="H46" s="39">
        <v>750</v>
      </c>
      <c r="I46" s="39">
        <v>750</v>
      </c>
      <c r="J46" s="39">
        <v>900</v>
      </c>
      <c r="K46" s="40">
        <v>500</v>
      </c>
      <c r="L46" s="41">
        <v>643</v>
      </c>
      <c r="M46" s="192">
        <v>643</v>
      </c>
      <c r="N46" s="184">
        <v>0</v>
      </c>
      <c r="O46" s="41">
        <v>0</v>
      </c>
      <c r="P46" s="41">
        <v>12</v>
      </c>
      <c r="Q46" s="41">
        <v>0</v>
      </c>
      <c r="R46" s="41">
        <v>0</v>
      </c>
      <c r="S46" s="41">
        <v>90</v>
      </c>
      <c r="T46" s="41"/>
      <c r="U46" s="41">
        <v>218</v>
      </c>
      <c r="V46" s="41">
        <v>156</v>
      </c>
      <c r="W46" s="41">
        <f t="shared" ref="W46:W67" si="8">SUM(N46:V46)</f>
        <v>476</v>
      </c>
    </row>
    <row r="47" spans="1:23" x14ac:dyDescent="0.25">
      <c r="A47" s="25" t="s">
        <v>61</v>
      </c>
      <c r="B47" s="49"/>
      <c r="C47" s="27" t="s">
        <v>63</v>
      </c>
      <c r="D47" s="27" t="s">
        <v>27</v>
      </c>
      <c r="E47" s="28">
        <v>4776</v>
      </c>
      <c r="F47" s="34">
        <v>950</v>
      </c>
      <c r="G47" s="30">
        <v>950</v>
      </c>
      <c r="H47" s="39">
        <v>700</v>
      </c>
      <c r="I47" s="39">
        <v>700</v>
      </c>
      <c r="J47" s="39">
        <v>800</v>
      </c>
      <c r="K47" s="40">
        <v>300</v>
      </c>
      <c r="L47" s="41">
        <v>500</v>
      </c>
      <c r="M47" s="192">
        <v>500</v>
      </c>
      <c r="N47" s="184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41"/>
      <c r="W47" s="41">
        <f t="shared" si="8"/>
        <v>0</v>
      </c>
    </row>
    <row r="48" spans="1:23" x14ac:dyDescent="0.25">
      <c r="A48" s="67" t="s">
        <v>64</v>
      </c>
      <c r="B48" s="68"/>
      <c r="C48" s="69" t="s">
        <v>1</v>
      </c>
      <c r="D48" s="69" t="s">
        <v>27</v>
      </c>
      <c r="E48" s="70">
        <v>2602</v>
      </c>
      <c r="F48" s="71">
        <v>38</v>
      </c>
      <c r="G48" s="72">
        <v>141</v>
      </c>
      <c r="H48" s="73">
        <v>10</v>
      </c>
      <c r="I48" s="73">
        <v>140</v>
      </c>
      <c r="J48" s="73"/>
      <c r="K48" s="40"/>
      <c r="L48" s="41">
        <v>0</v>
      </c>
      <c r="M48" s="192">
        <v>0</v>
      </c>
      <c r="N48" s="184">
        <v>0</v>
      </c>
      <c r="O48" s="41">
        <v>0</v>
      </c>
      <c r="P48" s="41">
        <v>0</v>
      </c>
      <c r="Q48" s="41">
        <v>0</v>
      </c>
      <c r="R48" s="41">
        <v>0</v>
      </c>
      <c r="S48" s="41"/>
      <c r="T48" s="41"/>
      <c r="U48" s="41"/>
      <c r="V48" s="41"/>
      <c r="W48" s="41">
        <f t="shared" si="8"/>
        <v>0</v>
      </c>
    </row>
    <row r="49" spans="1:23" x14ac:dyDescent="0.25">
      <c r="A49" s="25" t="s">
        <v>65</v>
      </c>
      <c r="B49" s="27" t="s">
        <v>66</v>
      </c>
      <c r="C49" s="27" t="s">
        <v>4</v>
      </c>
      <c r="D49" s="27" t="s">
        <v>27</v>
      </c>
      <c r="E49" s="28">
        <v>17322</v>
      </c>
      <c r="F49" s="34">
        <v>0</v>
      </c>
      <c r="G49" s="30">
        <v>0</v>
      </c>
      <c r="H49" s="39">
        <v>173</v>
      </c>
      <c r="I49" s="39">
        <v>173</v>
      </c>
      <c r="J49" s="39">
        <v>878</v>
      </c>
      <c r="K49" s="40">
        <v>378</v>
      </c>
      <c r="L49" s="41">
        <v>400</v>
      </c>
      <c r="M49" s="41">
        <v>400</v>
      </c>
      <c r="N49" s="184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/>
      <c r="V49" s="41"/>
      <c r="W49" s="41">
        <f t="shared" si="8"/>
        <v>0</v>
      </c>
    </row>
    <row r="50" spans="1:23" x14ac:dyDescent="0.25">
      <c r="A50" s="25" t="s">
        <v>65</v>
      </c>
      <c r="B50" s="27" t="s">
        <v>66</v>
      </c>
      <c r="C50" s="27" t="s">
        <v>63</v>
      </c>
      <c r="D50" s="27" t="s">
        <v>27</v>
      </c>
      <c r="E50" s="28">
        <v>3389</v>
      </c>
      <c r="F50" s="34"/>
      <c r="G50" s="30"/>
      <c r="H50" s="39"/>
      <c r="I50" s="39"/>
      <c r="J50" s="39"/>
      <c r="K50" s="40"/>
      <c r="L50" s="41">
        <v>500</v>
      </c>
      <c r="M50" s="41">
        <v>500</v>
      </c>
      <c r="N50" s="184">
        <v>0</v>
      </c>
      <c r="O50" s="41">
        <v>0</v>
      </c>
      <c r="P50" s="41">
        <v>0</v>
      </c>
      <c r="Q50" s="41">
        <v>0</v>
      </c>
      <c r="R50" s="41">
        <v>0</v>
      </c>
      <c r="S50" s="41"/>
      <c r="T50" s="41"/>
      <c r="U50" s="41"/>
      <c r="V50" s="41"/>
      <c r="W50" s="41">
        <f t="shared" si="8"/>
        <v>0</v>
      </c>
    </row>
    <row r="51" spans="1:23" x14ac:dyDescent="0.25">
      <c r="A51" s="25" t="s">
        <v>67</v>
      </c>
      <c r="B51" s="27" t="s">
        <v>66</v>
      </c>
      <c r="C51" s="27" t="s">
        <v>4</v>
      </c>
      <c r="D51" s="27" t="s">
        <v>27</v>
      </c>
      <c r="E51" s="28">
        <v>5845</v>
      </c>
      <c r="F51" s="34">
        <v>0</v>
      </c>
      <c r="G51" s="30">
        <v>96</v>
      </c>
      <c r="H51" s="39">
        <v>0</v>
      </c>
      <c r="I51" s="39">
        <v>63</v>
      </c>
      <c r="J51" s="39">
        <v>0</v>
      </c>
      <c r="K51" s="40">
        <v>0</v>
      </c>
      <c r="L51" s="41">
        <v>0</v>
      </c>
      <c r="M51" s="195">
        <v>0</v>
      </c>
      <c r="N51" s="184">
        <v>0</v>
      </c>
      <c r="O51" s="41">
        <v>0</v>
      </c>
      <c r="P51" s="41">
        <v>0</v>
      </c>
      <c r="Q51" s="41">
        <v>0</v>
      </c>
      <c r="R51" s="41"/>
      <c r="S51" s="41"/>
      <c r="T51" s="41"/>
      <c r="U51" s="41"/>
      <c r="V51" s="41"/>
      <c r="W51" s="41">
        <f t="shared" si="8"/>
        <v>0</v>
      </c>
    </row>
    <row r="52" spans="1:23" x14ac:dyDescent="0.25">
      <c r="A52" s="25" t="s">
        <v>68</v>
      </c>
      <c r="B52" s="27" t="s">
        <v>66</v>
      </c>
      <c r="C52" s="27" t="s">
        <v>4</v>
      </c>
      <c r="D52" s="27" t="s">
        <v>27</v>
      </c>
      <c r="E52" s="28">
        <v>11690</v>
      </c>
      <c r="F52" s="34">
        <v>3500</v>
      </c>
      <c r="G52" s="30">
        <v>2500</v>
      </c>
      <c r="H52" s="39">
        <v>1500</v>
      </c>
      <c r="I52" s="39">
        <v>1000</v>
      </c>
      <c r="J52" s="39">
        <v>1000</v>
      </c>
      <c r="K52" s="40">
        <v>500</v>
      </c>
      <c r="L52" s="41">
        <v>600</v>
      </c>
      <c r="M52" s="41">
        <v>600</v>
      </c>
      <c r="N52" s="184">
        <v>1</v>
      </c>
      <c r="O52" s="41">
        <v>78</v>
      </c>
      <c r="P52" s="41">
        <v>474</v>
      </c>
      <c r="Q52" s="41">
        <v>0</v>
      </c>
      <c r="R52" s="41">
        <v>22</v>
      </c>
      <c r="S52" s="41"/>
      <c r="T52" s="41">
        <v>15</v>
      </c>
      <c r="U52" s="41"/>
      <c r="V52" s="41">
        <v>205</v>
      </c>
      <c r="W52" s="41">
        <f t="shared" si="8"/>
        <v>795</v>
      </c>
    </row>
    <row r="53" spans="1:23" x14ac:dyDescent="0.25">
      <c r="A53" s="25" t="s">
        <v>69</v>
      </c>
      <c r="B53" s="27" t="s">
        <v>66</v>
      </c>
      <c r="C53" s="27" t="s">
        <v>70</v>
      </c>
      <c r="D53" s="27" t="s">
        <v>27</v>
      </c>
      <c r="E53" s="28">
        <v>7570</v>
      </c>
      <c r="F53" s="34">
        <v>3000</v>
      </c>
      <c r="G53" s="30">
        <v>0</v>
      </c>
      <c r="H53" s="39">
        <v>889</v>
      </c>
      <c r="I53" s="39">
        <v>889</v>
      </c>
      <c r="J53" s="39">
        <v>0</v>
      </c>
      <c r="K53" s="40">
        <v>0</v>
      </c>
      <c r="L53" s="41">
        <v>1618</v>
      </c>
      <c r="M53" s="41">
        <v>1618</v>
      </c>
      <c r="N53" s="184">
        <v>0</v>
      </c>
      <c r="O53" s="41">
        <v>0</v>
      </c>
      <c r="P53" s="41">
        <v>0</v>
      </c>
      <c r="Q53" s="41">
        <v>0</v>
      </c>
      <c r="R53" s="41">
        <v>0</v>
      </c>
      <c r="S53" s="41"/>
      <c r="T53" s="41"/>
      <c r="U53" s="41"/>
      <c r="V53" s="41"/>
      <c r="W53" s="41">
        <f t="shared" si="8"/>
        <v>0</v>
      </c>
    </row>
    <row r="54" spans="1:23" x14ac:dyDescent="0.25">
      <c r="A54" s="25" t="s">
        <v>71</v>
      </c>
      <c r="B54" s="27"/>
      <c r="C54" s="27" t="s">
        <v>46</v>
      </c>
      <c r="D54" s="27" t="s">
        <v>21</v>
      </c>
      <c r="E54" s="28">
        <v>4900</v>
      </c>
      <c r="F54" s="29">
        <v>1000</v>
      </c>
      <c r="G54" s="29">
        <v>1000</v>
      </c>
      <c r="H54" s="39">
        <v>500</v>
      </c>
      <c r="I54" s="39">
        <v>500</v>
      </c>
      <c r="J54" s="39">
        <v>500</v>
      </c>
      <c r="K54" s="32">
        <v>200</v>
      </c>
      <c r="L54" s="32">
        <v>200</v>
      </c>
      <c r="M54" s="192">
        <v>200</v>
      </c>
      <c r="N54" s="185">
        <v>0</v>
      </c>
      <c r="O54" s="32">
        <v>0</v>
      </c>
      <c r="P54" s="32">
        <v>0</v>
      </c>
      <c r="Q54" s="32">
        <v>0</v>
      </c>
      <c r="R54" s="32">
        <v>0</v>
      </c>
      <c r="S54" s="32"/>
      <c r="T54" s="32"/>
      <c r="U54" s="32"/>
      <c r="V54" s="32"/>
      <c r="W54" s="41">
        <f t="shared" si="8"/>
        <v>0</v>
      </c>
    </row>
    <row r="55" spans="1:23" x14ac:dyDescent="0.25">
      <c r="A55" s="25" t="s">
        <v>72</v>
      </c>
      <c r="B55" s="26"/>
      <c r="C55" s="27" t="s">
        <v>73</v>
      </c>
      <c r="D55" s="27" t="s">
        <v>21</v>
      </c>
      <c r="E55" s="27">
        <v>1058</v>
      </c>
      <c r="F55" s="29">
        <v>142</v>
      </c>
      <c r="G55" s="29">
        <v>142</v>
      </c>
      <c r="H55" s="74">
        <v>100</v>
      </c>
      <c r="I55" s="74">
        <v>100</v>
      </c>
      <c r="J55" s="74">
        <v>50</v>
      </c>
      <c r="K55" s="32">
        <v>50</v>
      </c>
      <c r="L55" s="32">
        <v>50</v>
      </c>
      <c r="M55" s="32">
        <v>50</v>
      </c>
      <c r="N55" s="185">
        <v>0</v>
      </c>
      <c r="O55" s="32">
        <v>0</v>
      </c>
      <c r="P55" s="32">
        <v>0</v>
      </c>
      <c r="Q55" s="32">
        <v>0</v>
      </c>
      <c r="R55" s="32">
        <v>0</v>
      </c>
      <c r="S55" s="32"/>
      <c r="T55" s="32"/>
      <c r="U55" s="32"/>
      <c r="V55" s="32"/>
      <c r="W55" s="41">
        <f t="shared" si="8"/>
        <v>0</v>
      </c>
    </row>
    <row r="56" spans="1:23" x14ac:dyDescent="0.25">
      <c r="A56" s="25" t="s">
        <v>74</v>
      </c>
      <c r="B56" s="26"/>
      <c r="C56" s="27" t="s">
        <v>73</v>
      </c>
      <c r="D56" s="27" t="s">
        <v>21</v>
      </c>
      <c r="E56" s="27">
        <f>20.2*200</f>
        <v>4040</v>
      </c>
      <c r="F56" s="29"/>
      <c r="G56" s="29"/>
      <c r="H56" s="74"/>
      <c r="I56" s="74"/>
      <c r="J56" s="74">
        <v>350</v>
      </c>
      <c r="K56" s="32">
        <v>350</v>
      </c>
      <c r="L56" s="32">
        <v>350</v>
      </c>
      <c r="M56" s="32">
        <v>350</v>
      </c>
      <c r="N56" s="185">
        <v>0</v>
      </c>
      <c r="O56" s="32">
        <v>0</v>
      </c>
      <c r="P56" s="32">
        <v>0</v>
      </c>
      <c r="Q56" s="32">
        <v>0</v>
      </c>
      <c r="R56" s="32">
        <v>0</v>
      </c>
      <c r="S56" s="32"/>
      <c r="T56" s="32"/>
      <c r="U56" s="32"/>
      <c r="V56" s="32"/>
      <c r="W56" s="41">
        <f t="shared" si="8"/>
        <v>0</v>
      </c>
    </row>
    <row r="57" spans="1:23" x14ac:dyDescent="0.25">
      <c r="A57" s="25" t="s">
        <v>75</v>
      </c>
      <c r="B57" s="25"/>
      <c r="C57" s="27" t="s">
        <v>73</v>
      </c>
      <c r="D57" s="27" t="s">
        <v>21</v>
      </c>
      <c r="E57" s="27">
        <f>12*200</f>
        <v>2400</v>
      </c>
      <c r="F57" s="29"/>
      <c r="G57" s="29"/>
      <c r="H57" s="74"/>
      <c r="I57" s="74"/>
      <c r="J57" s="74">
        <v>200</v>
      </c>
      <c r="K57" s="32">
        <v>200</v>
      </c>
      <c r="L57" s="32">
        <v>200</v>
      </c>
      <c r="M57" s="32">
        <v>200</v>
      </c>
      <c r="N57" s="185">
        <v>0</v>
      </c>
      <c r="O57" s="32">
        <v>0</v>
      </c>
      <c r="P57" s="32">
        <v>0</v>
      </c>
      <c r="Q57" s="32">
        <v>0</v>
      </c>
      <c r="R57" s="32">
        <v>0</v>
      </c>
      <c r="S57" s="32"/>
      <c r="T57" s="32"/>
      <c r="U57" s="32"/>
      <c r="V57" s="32"/>
      <c r="W57" s="41">
        <f t="shared" si="8"/>
        <v>0</v>
      </c>
    </row>
    <row r="58" spans="1:23" x14ac:dyDescent="0.25">
      <c r="A58" s="25" t="s">
        <v>76</v>
      </c>
      <c r="B58" s="26"/>
      <c r="C58" s="27" t="s">
        <v>77</v>
      </c>
      <c r="D58" s="27" t="s">
        <v>21</v>
      </c>
      <c r="E58" s="27">
        <v>1073</v>
      </c>
      <c r="F58" s="29">
        <v>250</v>
      </c>
      <c r="G58" s="29">
        <v>250</v>
      </c>
      <c r="H58" s="39">
        <v>150</v>
      </c>
      <c r="I58" s="39">
        <v>150</v>
      </c>
      <c r="J58" s="39">
        <v>150</v>
      </c>
      <c r="K58" s="32">
        <v>50</v>
      </c>
      <c r="L58" s="32">
        <v>50</v>
      </c>
      <c r="M58" s="192">
        <v>50</v>
      </c>
      <c r="N58" s="185">
        <v>0</v>
      </c>
      <c r="O58" s="32">
        <v>0</v>
      </c>
      <c r="P58" s="32">
        <v>0</v>
      </c>
      <c r="Q58" s="32">
        <v>0</v>
      </c>
      <c r="R58" s="32">
        <v>0</v>
      </c>
      <c r="S58" s="32"/>
      <c r="T58" s="32"/>
      <c r="U58" s="32"/>
      <c r="V58" s="32"/>
      <c r="W58" s="41">
        <f t="shared" si="8"/>
        <v>0</v>
      </c>
    </row>
    <row r="59" spans="1:23" x14ac:dyDescent="0.25">
      <c r="A59" s="25" t="s">
        <v>78</v>
      </c>
      <c r="B59" s="26"/>
      <c r="C59" s="27" t="s">
        <v>73</v>
      </c>
      <c r="D59" s="27" t="s">
        <v>21</v>
      </c>
      <c r="E59" s="27">
        <v>550</v>
      </c>
      <c r="F59" s="29">
        <v>200</v>
      </c>
      <c r="G59" s="29">
        <v>200</v>
      </c>
      <c r="H59" s="74">
        <v>200</v>
      </c>
      <c r="I59" s="74">
        <v>200</v>
      </c>
      <c r="J59" s="74"/>
      <c r="K59" s="32"/>
      <c r="L59" s="41"/>
      <c r="M59" s="192">
        <v>0</v>
      </c>
      <c r="N59" s="184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41"/>
      <c r="W59" s="41">
        <f t="shared" si="8"/>
        <v>0</v>
      </c>
    </row>
    <row r="60" spans="1:23" x14ac:dyDescent="0.25">
      <c r="A60" s="25" t="s">
        <v>79</v>
      </c>
      <c r="B60" s="26"/>
      <c r="C60" s="27" t="s">
        <v>1</v>
      </c>
      <c r="D60" s="27" t="s">
        <v>21</v>
      </c>
      <c r="E60" s="27">
        <v>956</v>
      </c>
      <c r="F60" s="29">
        <v>250</v>
      </c>
      <c r="G60" s="29">
        <v>250</v>
      </c>
      <c r="H60" s="39">
        <v>200</v>
      </c>
      <c r="I60" s="39">
        <v>200</v>
      </c>
      <c r="J60" s="39"/>
      <c r="K60" s="32"/>
      <c r="L60" s="41">
        <v>0</v>
      </c>
      <c r="M60" s="194">
        <v>0</v>
      </c>
      <c r="N60" s="184">
        <v>0</v>
      </c>
      <c r="O60" s="41">
        <v>0</v>
      </c>
      <c r="P60" s="41">
        <v>0</v>
      </c>
      <c r="Q60" s="41">
        <v>0</v>
      </c>
      <c r="R60" s="41">
        <v>0</v>
      </c>
      <c r="S60" s="41"/>
      <c r="T60" s="41"/>
      <c r="U60" s="41"/>
      <c r="V60" s="41"/>
      <c r="W60" s="41">
        <f t="shared" si="8"/>
        <v>0</v>
      </c>
    </row>
    <row r="61" spans="1:23" x14ac:dyDescent="0.25">
      <c r="A61" s="25" t="s">
        <v>80</v>
      </c>
      <c r="B61" s="26"/>
      <c r="C61" s="27" t="s">
        <v>1</v>
      </c>
      <c r="D61" s="27" t="s">
        <v>21</v>
      </c>
      <c r="E61" s="28">
        <v>1599.489</v>
      </c>
      <c r="F61" s="29">
        <v>100</v>
      </c>
      <c r="G61" s="29">
        <v>100</v>
      </c>
      <c r="H61" s="39">
        <v>150</v>
      </c>
      <c r="I61" s="39">
        <v>150</v>
      </c>
      <c r="J61" s="39">
        <v>150</v>
      </c>
      <c r="K61" s="32">
        <v>150</v>
      </c>
      <c r="L61" s="41">
        <v>250</v>
      </c>
      <c r="M61" s="41">
        <v>250</v>
      </c>
      <c r="N61" s="184">
        <v>0</v>
      </c>
      <c r="O61" s="41">
        <v>0</v>
      </c>
      <c r="P61" s="41">
        <v>0</v>
      </c>
      <c r="Q61" s="41">
        <v>0</v>
      </c>
      <c r="R61" s="41">
        <v>0</v>
      </c>
      <c r="S61" s="41"/>
      <c r="T61" s="41"/>
      <c r="U61" s="41"/>
      <c r="V61" s="41"/>
      <c r="W61" s="41">
        <f t="shared" si="8"/>
        <v>0</v>
      </c>
    </row>
    <row r="62" spans="1:23" x14ac:dyDescent="0.25">
      <c r="A62" s="25" t="s">
        <v>81</v>
      </c>
      <c r="B62" s="26"/>
      <c r="C62" s="27" t="s">
        <v>1</v>
      </c>
      <c r="D62" s="27" t="s">
        <v>21</v>
      </c>
      <c r="E62" s="27">
        <v>319</v>
      </c>
      <c r="F62" s="29">
        <v>50</v>
      </c>
      <c r="G62" s="29">
        <v>50</v>
      </c>
      <c r="H62" s="39">
        <v>50</v>
      </c>
      <c r="I62" s="39">
        <v>50</v>
      </c>
      <c r="J62" s="39">
        <v>50</v>
      </c>
      <c r="K62" s="32">
        <v>50</v>
      </c>
      <c r="L62" s="41">
        <v>50</v>
      </c>
      <c r="M62" s="41">
        <v>50</v>
      </c>
      <c r="N62" s="184">
        <v>8</v>
      </c>
      <c r="O62" s="41">
        <v>0</v>
      </c>
      <c r="P62" s="41">
        <v>0</v>
      </c>
      <c r="Q62" s="41">
        <v>0</v>
      </c>
      <c r="R62" s="41">
        <v>0</v>
      </c>
      <c r="S62" s="41"/>
      <c r="T62" s="41"/>
      <c r="U62" s="41"/>
      <c r="V62" s="41"/>
      <c r="W62" s="41">
        <f t="shared" si="8"/>
        <v>8</v>
      </c>
    </row>
    <row r="63" spans="1:23" x14ac:dyDescent="0.25">
      <c r="A63" s="25" t="s">
        <v>82</v>
      </c>
      <c r="B63" s="26"/>
      <c r="C63" s="27" t="s">
        <v>1</v>
      </c>
      <c r="D63" s="27" t="s">
        <v>21</v>
      </c>
      <c r="E63" s="27">
        <v>963</v>
      </c>
      <c r="F63" s="29">
        <v>100</v>
      </c>
      <c r="G63" s="29">
        <v>100</v>
      </c>
      <c r="H63" s="39">
        <v>50</v>
      </c>
      <c r="I63" s="39">
        <v>50</v>
      </c>
      <c r="J63" s="39">
        <v>50</v>
      </c>
      <c r="K63" s="32">
        <v>50</v>
      </c>
      <c r="L63" s="41">
        <v>50</v>
      </c>
      <c r="M63" s="41">
        <v>50</v>
      </c>
      <c r="N63" s="184">
        <v>2</v>
      </c>
      <c r="O63" s="41">
        <v>2</v>
      </c>
      <c r="P63" s="41">
        <v>1</v>
      </c>
      <c r="Q63" s="41">
        <v>0</v>
      </c>
      <c r="R63" s="41">
        <v>0</v>
      </c>
      <c r="S63" s="41"/>
      <c r="T63" s="41"/>
      <c r="U63" s="41"/>
      <c r="V63" s="41"/>
      <c r="W63" s="41">
        <f t="shared" si="8"/>
        <v>5</v>
      </c>
    </row>
    <row r="64" spans="1:23" x14ac:dyDescent="0.25">
      <c r="A64" s="25" t="s">
        <v>83</v>
      </c>
      <c r="B64" s="26"/>
      <c r="C64" s="27" t="s">
        <v>1</v>
      </c>
      <c r="D64" s="27" t="s">
        <v>21</v>
      </c>
      <c r="E64" s="28">
        <v>13000</v>
      </c>
      <c r="F64" s="29"/>
      <c r="G64" s="29"/>
      <c r="H64" s="39"/>
      <c r="I64" s="39"/>
      <c r="J64" s="39"/>
      <c r="K64" s="32">
        <v>100</v>
      </c>
      <c r="L64" s="41">
        <v>100</v>
      </c>
      <c r="M64" s="41">
        <v>100</v>
      </c>
      <c r="N64" s="184">
        <v>0</v>
      </c>
      <c r="O64" s="41">
        <v>0</v>
      </c>
      <c r="P64" s="41">
        <v>0</v>
      </c>
      <c r="Q64" s="41">
        <v>0</v>
      </c>
      <c r="R64" s="41">
        <v>17</v>
      </c>
      <c r="S64" s="41"/>
      <c r="T64" s="41">
        <v>11</v>
      </c>
      <c r="U64" s="41"/>
      <c r="V64" s="41"/>
      <c r="W64" s="41">
        <f t="shared" si="8"/>
        <v>28</v>
      </c>
    </row>
    <row r="65" spans="1:751" x14ac:dyDescent="0.25">
      <c r="A65" s="42" t="s">
        <v>84</v>
      </c>
      <c r="B65" s="43"/>
      <c r="C65" s="44" t="s">
        <v>0</v>
      </c>
      <c r="D65" s="44" t="s">
        <v>27</v>
      </c>
      <c r="E65" s="45">
        <v>9774</v>
      </c>
      <c r="F65" s="50"/>
      <c r="G65" s="50"/>
      <c r="H65" s="48"/>
      <c r="I65" s="48"/>
      <c r="J65" s="48"/>
      <c r="K65" s="52"/>
      <c r="L65" s="53">
        <v>450</v>
      </c>
      <c r="M65" s="53">
        <v>450</v>
      </c>
      <c r="N65" s="184">
        <v>0</v>
      </c>
      <c r="O65" s="53">
        <v>99</v>
      </c>
      <c r="P65" s="53">
        <v>0</v>
      </c>
      <c r="Q65" s="53">
        <v>0</v>
      </c>
      <c r="R65" s="53">
        <v>0</v>
      </c>
      <c r="S65" s="53">
        <v>9</v>
      </c>
      <c r="T65" s="53"/>
      <c r="U65" s="53">
        <v>168</v>
      </c>
      <c r="V65" s="53"/>
      <c r="W65" s="41">
        <f t="shared" si="8"/>
        <v>276</v>
      </c>
    </row>
    <row r="66" spans="1:751" x14ac:dyDescent="0.25">
      <c r="A66" s="25" t="s">
        <v>85</v>
      </c>
      <c r="B66" s="27" t="s">
        <v>66</v>
      </c>
      <c r="C66" s="27" t="s">
        <v>2</v>
      </c>
      <c r="D66" s="27" t="s">
        <v>27</v>
      </c>
      <c r="E66" s="28">
        <v>13329</v>
      </c>
      <c r="F66" s="34">
        <v>2000</v>
      </c>
      <c r="G66" s="30">
        <v>2000</v>
      </c>
      <c r="H66" s="39">
        <v>2000</v>
      </c>
      <c r="I66" s="39">
        <v>2000</v>
      </c>
      <c r="J66" s="39">
        <v>2000</v>
      </c>
      <c r="K66" s="40">
        <v>1000</v>
      </c>
      <c r="L66" s="41">
        <v>500</v>
      </c>
      <c r="M66" s="41">
        <v>500</v>
      </c>
      <c r="N66" s="184">
        <v>0</v>
      </c>
      <c r="O66" s="41">
        <v>0</v>
      </c>
      <c r="P66" s="41">
        <v>0</v>
      </c>
      <c r="Q66" s="41">
        <v>0</v>
      </c>
      <c r="R66" s="41">
        <v>0</v>
      </c>
      <c r="S66" s="41"/>
      <c r="T66" s="41"/>
      <c r="U66" s="41"/>
      <c r="V66" s="41"/>
      <c r="W66" s="41">
        <f t="shared" si="8"/>
        <v>0</v>
      </c>
    </row>
    <row r="67" spans="1:751" x14ac:dyDescent="0.25">
      <c r="A67" s="25" t="s">
        <v>85</v>
      </c>
      <c r="B67" s="27" t="s">
        <v>66</v>
      </c>
      <c r="C67" s="27" t="s">
        <v>2</v>
      </c>
      <c r="D67" s="27" t="s">
        <v>27</v>
      </c>
      <c r="E67" s="28">
        <v>5332</v>
      </c>
      <c r="F67" s="34">
        <v>1000</v>
      </c>
      <c r="G67" s="30">
        <v>1000</v>
      </c>
      <c r="H67" s="39">
        <v>1000</v>
      </c>
      <c r="I67" s="39">
        <v>1000</v>
      </c>
      <c r="J67" s="39">
        <v>1000</v>
      </c>
      <c r="K67" s="40">
        <v>500</v>
      </c>
      <c r="L67" s="41">
        <v>500</v>
      </c>
      <c r="M67" s="41">
        <v>500</v>
      </c>
      <c r="N67" s="184">
        <v>0</v>
      </c>
      <c r="O67" s="41">
        <v>0</v>
      </c>
      <c r="P67" s="41">
        <v>0</v>
      </c>
      <c r="Q67" s="41">
        <v>0</v>
      </c>
      <c r="R67" s="41">
        <v>0</v>
      </c>
      <c r="S67" s="41"/>
      <c r="T67" s="41"/>
      <c r="U67" s="41"/>
      <c r="V67" s="41"/>
      <c r="W67" s="41">
        <f t="shared" si="8"/>
        <v>0</v>
      </c>
    </row>
    <row r="68" spans="1:751" ht="15.75" thickBot="1" x14ac:dyDescent="0.3">
      <c r="A68" s="75" t="s">
        <v>17</v>
      </c>
      <c r="B68" s="59" t="s">
        <v>17</v>
      </c>
      <c r="C68" s="60" t="s">
        <v>17</v>
      </c>
      <c r="D68" s="60" t="s">
        <v>17</v>
      </c>
      <c r="E68" s="76" t="s">
        <v>17</v>
      </c>
      <c r="F68" s="77" t="s">
        <v>17</v>
      </c>
      <c r="K68" s="24"/>
    </row>
    <row r="69" spans="1:751" ht="15" customHeight="1" thickBot="1" x14ac:dyDescent="0.3">
      <c r="A69" s="78" t="s">
        <v>86</v>
      </c>
      <c r="B69" s="79"/>
      <c r="C69" s="20"/>
      <c r="D69" s="19"/>
      <c r="E69" s="21">
        <f t="shared" ref="E69:L69" si="9">SUM(E71:E91)</f>
        <v>272976.37343000004</v>
      </c>
      <c r="F69" s="21">
        <f t="shared" si="9"/>
        <v>26697.138607500001</v>
      </c>
      <c r="G69" s="21">
        <f t="shared" si="9"/>
        <v>38816</v>
      </c>
      <c r="H69" s="21">
        <f t="shared" si="9"/>
        <v>11404</v>
      </c>
      <c r="I69" s="21">
        <f t="shared" si="9"/>
        <v>12919</v>
      </c>
      <c r="J69" s="21">
        <f t="shared" si="9"/>
        <v>10811</v>
      </c>
      <c r="K69" s="21">
        <f t="shared" si="9"/>
        <v>9811</v>
      </c>
      <c r="L69" s="21">
        <f t="shared" si="9"/>
        <v>6169</v>
      </c>
      <c r="M69" s="21">
        <f>SUM(M71:M91)</f>
        <v>6247</v>
      </c>
      <c r="N69" s="183">
        <f t="shared" ref="N69:W69" si="10">SUM(N71:N91)</f>
        <v>336</v>
      </c>
      <c r="O69" s="21">
        <f t="shared" si="10"/>
        <v>358</v>
      </c>
      <c r="P69" s="21">
        <f t="shared" si="10"/>
        <v>0</v>
      </c>
      <c r="Q69" s="21">
        <f t="shared" si="10"/>
        <v>419</v>
      </c>
      <c r="R69" s="21">
        <f t="shared" si="10"/>
        <v>604</v>
      </c>
      <c r="S69" s="21">
        <f>SUM(S71:S91)</f>
        <v>9</v>
      </c>
      <c r="T69" s="21">
        <f>SUM(T71:T91)</f>
        <v>282</v>
      </c>
      <c r="U69" s="21">
        <f>SUM(U71:U91)</f>
        <v>36</v>
      </c>
      <c r="V69" s="21">
        <f>SUM(V71:V91)</f>
        <v>388</v>
      </c>
      <c r="W69" s="21">
        <f t="shared" si="10"/>
        <v>2432</v>
      </c>
    </row>
    <row r="70" spans="1:751" ht="14.45" customHeight="1" x14ac:dyDescent="0.25">
      <c r="A70" s="75" t="s">
        <v>17</v>
      </c>
      <c r="B70" s="59" t="s">
        <v>17</v>
      </c>
      <c r="C70" s="60" t="s">
        <v>17</v>
      </c>
      <c r="D70" s="60" t="s">
        <v>17</v>
      </c>
      <c r="E70" s="60" t="s">
        <v>17</v>
      </c>
      <c r="F70" s="61" t="s">
        <v>17</v>
      </c>
      <c r="K70" s="24"/>
    </row>
    <row r="71" spans="1:751" ht="14.45" customHeight="1" x14ac:dyDescent="0.25">
      <c r="A71" s="25" t="s">
        <v>87</v>
      </c>
      <c r="B71" s="27"/>
      <c r="C71" s="27" t="s">
        <v>88</v>
      </c>
      <c r="D71" s="27" t="s">
        <v>27</v>
      </c>
      <c r="E71" s="28">
        <v>2689</v>
      </c>
      <c r="F71" s="34">
        <v>62</v>
      </c>
      <c r="G71" s="30">
        <v>664</v>
      </c>
      <c r="H71" s="39">
        <v>664</v>
      </c>
      <c r="I71" s="39">
        <v>656</v>
      </c>
      <c r="J71" s="39"/>
      <c r="K71" s="40"/>
      <c r="L71" s="41"/>
      <c r="M71" s="192"/>
      <c r="N71" s="184">
        <v>0</v>
      </c>
      <c r="O71" s="41">
        <v>0</v>
      </c>
      <c r="P71" s="41">
        <v>0</v>
      </c>
      <c r="Q71" s="41">
        <v>0</v>
      </c>
      <c r="R71" s="41">
        <v>0</v>
      </c>
      <c r="S71" s="41"/>
      <c r="T71" s="41"/>
      <c r="U71" s="41"/>
      <c r="V71" s="41"/>
      <c r="W71" s="41">
        <f>SUM(N71:V71)</f>
        <v>0</v>
      </c>
    </row>
    <row r="72" spans="1:751" ht="14.45" customHeight="1" x14ac:dyDescent="0.25">
      <c r="A72" s="25" t="s">
        <v>89</v>
      </c>
      <c r="B72" s="27"/>
      <c r="C72" s="27" t="s">
        <v>0</v>
      </c>
      <c r="D72" s="27" t="s">
        <v>27</v>
      </c>
      <c r="E72" s="28">
        <v>921</v>
      </c>
      <c r="F72" s="34">
        <v>410</v>
      </c>
      <c r="G72" s="30">
        <v>100</v>
      </c>
      <c r="H72" s="39">
        <v>287</v>
      </c>
      <c r="I72" s="39">
        <v>200</v>
      </c>
      <c r="J72" s="39"/>
      <c r="K72" s="40"/>
      <c r="L72" s="41">
        <v>0</v>
      </c>
      <c r="M72" s="192">
        <v>0</v>
      </c>
      <c r="N72" s="184">
        <v>0</v>
      </c>
      <c r="O72" s="41">
        <v>0</v>
      </c>
      <c r="P72" s="41">
        <v>0</v>
      </c>
      <c r="Q72" s="41">
        <v>0</v>
      </c>
      <c r="R72" s="41">
        <v>0</v>
      </c>
      <c r="S72" s="41"/>
      <c r="T72" s="41"/>
      <c r="U72" s="41"/>
      <c r="V72" s="41"/>
      <c r="W72" s="41">
        <f t="shared" ref="W72:W91" si="11">SUM(N72:V72)</f>
        <v>0</v>
      </c>
    </row>
    <row r="73" spans="1:751" x14ac:dyDescent="0.25">
      <c r="A73" s="80" t="s">
        <v>90</v>
      </c>
      <c r="B73" s="81"/>
      <c r="C73" s="27" t="s">
        <v>63</v>
      </c>
      <c r="D73" s="27" t="s">
        <v>27</v>
      </c>
      <c r="E73" s="28">
        <v>13444</v>
      </c>
      <c r="F73" s="34">
        <v>2375</v>
      </c>
      <c r="G73" s="30">
        <v>2163</v>
      </c>
      <c r="H73" s="39">
        <v>50</v>
      </c>
      <c r="I73" s="39">
        <v>783</v>
      </c>
      <c r="J73" s="39"/>
      <c r="K73" s="40"/>
      <c r="L73" s="41"/>
      <c r="M73" s="192"/>
      <c r="N73" s="184">
        <v>0</v>
      </c>
      <c r="O73" s="41">
        <v>0</v>
      </c>
      <c r="P73" s="41">
        <v>0</v>
      </c>
      <c r="Q73" s="41">
        <v>0</v>
      </c>
      <c r="R73" s="41">
        <v>0</v>
      </c>
      <c r="S73" s="41"/>
      <c r="T73" s="41"/>
      <c r="U73" s="41"/>
      <c r="V73" s="41"/>
      <c r="W73" s="41">
        <f t="shared" si="11"/>
        <v>0</v>
      </c>
    </row>
    <row r="74" spans="1:751" ht="14.45" customHeight="1" x14ac:dyDescent="0.25">
      <c r="A74" s="25" t="s">
        <v>91</v>
      </c>
      <c r="B74" s="28" t="s">
        <v>66</v>
      </c>
      <c r="C74" s="27" t="s">
        <v>3</v>
      </c>
      <c r="D74" s="27" t="s">
        <v>27</v>
      </c>
      <c r="E74" s="28">
        <v>4798.4670000000006</v>
      </c>
      <c r="F74" s="34">
        <v>1000</v>
      </c>
      <c r="G74" s="30">
        <v>300</v>
      </c>
      <c r="H74" s="39">
        <v>500</v>
      </c>
      <c r="I74" s="39">
        <v>500</v>
      </c>
      <c r="J74" s="39">
        <v>800</v>
      </c>
      <c r="K74" s="40">
        <v>500</v>
      </c>
      <c r="L74" s="41">
        <v>700</v>
      </c>
      <c r="M74" s="197">
        <v>700</v>
      </c>
      <c r="N74" s="184">
        <v>0</v>
      </c>
      <c r="O74" s="41">
        <v>0</v>
      </c>
      <c r="P74" s="41">
        <v>0</v>
      </c>
      <c r="Q74" s="41">
        <v>0</v>
      </c>
      <c r="R74" s="41">
        <v>0</v>
      </c>
      <c r="S74" s="41"/>
      <c r="T74" s="41"/>
      <c r="U74" s="41"/>
      <c r="V74" s="41"/>
      <c r="W74" s="41">
        <f t="shared" si="11"/>
        <v>0</v>
      </c>
    </row>
    <row r="75" spans="1:751" ht="14.45" customHeight="1" x14ac:dyDescent="0.25">
      <c r="A75" s="82" t="s">
        <v>92</v>
      </c>
      <c r="B75" s="83"/>
      <c r="C75" s="84" t="s">
        <v>1</v>
      </c>
      <c r="D75" s="84" t="s">
        <v>21</v>
      </c>
      <c r="E75" s="83">
        <v>617</v>
      </c>
      <c r="F75" s="85">
        <v>0</v>
      </c>
      <c r="G75" s="86">
        <v>0</v>
      </c>
      <c r="H75" s="87">
        <v>100</v>
      </c>
      <c r="I75" s="87">
        <v>100</v>
      </c>
      <c r="J75" s="87">
        <v>150</v>
      </c>
      <c r="K75" s="32">
        <v>150</v>
      </c>
      <c r="L75" s="41">
        <v>150</v>
      </c>
      <c r="M75" s="192">
        <v>150</v>
      </c>
      <c r="N75" s="184">
        <v>0</v>
      </c>
      <c r="O75" s="41">
        <v>0</v>
      </c>
      <c r="P75" s="41">
        <v>0</v>
      </c>
      <c r="Q75" s="41">
        <v>0</v>
      </c>
      <c r="R75" s="41">
        <v>0</v>
      </c>
      <c r="S75" s="41"/>
      <c r="T75" s="41"/>
      <c r="U75" s="41"/>
      <c r="V75" s="41"/>
      <c r="W75" s="41">
        <f t="shared" si="11"/>
        <v>0</v>
      </c>
    </row>
    <row r="76" spans="1:751" ht="14.45" customHeight="1" x14ac:dyDescent="0.25">
      <c r="A76" s="201" t="s">
        <v>232</v>
      </c>
      <c r="B76" s="202"/>
      <c r="C76" s="203" t="s">
        <v>1</v>
      </c>
      <c r="D76" s="203" t="s">
        <v>21</v>
      </c>
      <c r="E76" s="202">
        <v>337</v>
      </c>
      <c r="F76" s="85"/>
      <c r="G76" s="86"/>
      <c r="H76" s="87"/>
      <c r="I76" s="87"/>
      <c r="J76" s="87"/>
      <c r="K76" s="32"/>
      <c r="L76" s="41"/>
      <c r="M76" s="193">
        <v>78</v>
      </c>
      <c r="N76" s="184"/>
      <c r="O76" s="41"/>
      <c r="P76" s="41"/>
      <c r="Q76" s="41"/>
      <c r="R76" s="41"/>
      <c r="S76" s="41"/>
      <c r="T76" s="41"/>
      <c r="U76" s="41"/>
      <c r="V76" s="41">
        <v>23</v>
      </c>
      <c r="W76" s="41">
        <f t="shared" si="11"/>
        <v>23</v>
      </c>
    </row>
    <row r="77" spans="1:751" ht="14.45" customHeight="1" x14ac:dyDescent="0.25">
      <c r="A77" s="88" t="s">
        <v>93</v>
      </c>
      <c r="B77" s="70"/>
      <c r="C77" s="69" t="s">
        <v>0</v>
      </c>
      <c r="D77" s="69" t="s">
        <v>27</v>
      </c>
      <c r="E77" s="70">
        <v>178</v>
      </c>
      <c r="F77" s="71"/>
      <c r="G77" s="72"/>
      <c r="H77" s="73"/>
      <c r="I77" s="73">
        <v>70</v>
      </c>
      <c r="J77" s="73">
        <v>108</v>
      </c>
      <c r="K77" s="40">
        <v>108</v>
      </c>
      <c r="L77" s="41">
        <v>58</v>
      </c>
      <c r="M77" s="192">
        <v>58</v>
      </c>
      <c r="N77" s="184">
        <v>0</v>
      </c>
      <c r="O77" s="41">
        <v>0</v>
      </c>
      <c r="P77" s="41">
        <v>0</v>
      </c>
      <c r="Q77" s="41">
        <v>0</v>
      </c>
      <c r="R77" s="41">
        <v>0</v>
      </c>
      <c r="S77" s="41"/>
      <c r="T77" s="41"/>
      <c r="U77" s="41"/>
      <c r="V77" s="41"/>
      <c r="W77" s="41">
        <f t="shared" si="11"/>
        <v>0</v>
      </c>
    </row>
    <row r="78" spans="1:751" ht="14.45" customHeight="1" x14ac:dyDescent="0.25">
      <c r="A78" s="89" t="s">
        <v>93</v>
      </c>
      <c r="B78" s="45"/>
      <c r="C78" s="44" t="s">
        <v>0</v>
      </c>
      <c r="D78" s="44" t="s">
        <v>27</v>
      </c>
      <c r="E78" s="45">
        <v>12228</v>
      </c>
      <c r="F78" s="46"/>
      <c r="G78" s="47"/>
      <c r="H78" s="48"/>
      <c r="I78" s="48">
        <v>0</v>
      </c>
      <c r="J78" s="90">
        <v>0</v>
      </c>
      <c r="K78" s="91">
        <v>600</v>
      </c>
      <c r="L78" s="53">
        <v>335</v>
      </c>
      <c r="M78" s="194">
        <v>335</v>
      </c>
      <c r="N78" s="184">
        <v>71</v>
      </c>
      <c r="O78" s="53">
        <v>0</v>
      </c>
      <c r="P78" s="53">
        <v>0</v>
      </c>
      <c r="Q78" s="53">
        <v>0</v>
      </c>
      <c r="R78" s="53">
        <v>0</v>
      </c>
      <c r="S78" s="53">
        <v>9</v>
      </c>
      <c r="T78" s="53">
        <v>16</v>
      </c>
      <c r="U78" s="53">
        <v>36</v>
      </c>
      <c r="V78" s="53">
        <v>24</v>
      </c>
      <c r="W78" s="41">
        <f t="shared" si="11"/>
        <v>156</v>
      </c>
    </row>
    <row r="79" spans="1:751" ht="14.45" customHeight="1" x14ac:dyDescent="0.25">
      <c r="A79" s="25" t="s">
        <v>94</v>
      </c>
      <c r="B79" s="26"/>
      <c r="C79" s="27" t="s">
        <v>0</v>
      </c>
      <c r="D79" s="27" t="s">
        <v>27</v>
      </c>
      <c r="E79" s="27">
        <v>7997</v>
      </c>
      <c r="F79" s="29"/>
      <c r="G79" s="29"/>
      <c r="H79" s="29">
        <v>0</v>
      </c>
      <c r="I79" s="29">
        <v>0</v>
      </c>
      <c r="J79" s="29">
        <v>400</v>
      </c>
      <c r="K79" s="40">
        <v>400</v>
      </c>
      <c r="L79" s="26">
        <v>450</v>
      </c>
      <c r="M79" s="198">
        <v>450</v>
      </c>
      <c r="N79" s="186">
        <v>0</v>
      </c>
      <c r="O79" s="26">
        <v>0</v>
      </c>
      <c r="P79" s="26">
        <v>0</v>
      </c>
      <c r="Q79" s="26">
        <v>0</v>
      </c>
      <c r="R79" s="26">
        <v>0</v>
      </c>
      <c r="S79" s="26"/>
      <c r="T79" s="26"/>
      <c r="U79" s="26"/>
      <c r="V79" s="26"/>
      <c r="W79" s="41">
        <f t="shared" si="11"/>
        <v>0</v>
      </c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</row>
    <row r="80" spans="1:751" ht="14.45" customHeight="1" x14ac:dyDescent="0.25">
      <c r="A80" s="25" t="s">
        <v>95</v>
      </c>
      <c r="B80" s="27" t="s">
        <v>66</v>
      </c>
      <c r="C80" s="27" t="s">
        <v>3</v>
      </c>
      <c r="D80" s="27" t="s">
        <v>27</v>
      </c>
      <c r="E80" s="28">
        <v>21327</v>
      </c>
      <c r="F80" s="34">
        <v>1000</v>
      </c>
      <c r="G80" s="30">
        <v>300</v>
      </c>
      <c r="H80" s="29">
        <v>700</v>
      </c>
      <c r="I80" s="29">
        <v>700</v>
      </c>
      <c r="J80" s="29">
        <v>2000</v>
      </c>
      <c r="K80" s="40">
        <v>1500</v>
      </c>
      <c r="L80" s="26">
        <v>1500</v>
      </c>
      <c r="M80" s="199">
        <v>1500</v>
      </c>
      <c r="N80" s="186">
        <v>265</v>
      </c>
      <c r="O80" s="26">
        <v>358</v>
      </c>
      <c r="P80" s="26">
        <v>0</v>
      </c>
      <c r="Q80" s="26">
        <v>419</v>
      </c>
      <c r="R80" s="26">
        <v>604</v>
      </c>
      <c r="S80" s="26"/>
      <c r="T80" s="26">
        <v>259</v>
      </c>
      <c r="U80" s="26"/>
      <c r="V80" s="26">
        <v>341</v>
      </c>
      <c r="W80" s="41">
        <f t="shared" si="11"/>
        <v>2246</v>
      </c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  <c r="ABW80" s="92"/>
    </row>
    <row r="81" spans="1:751" ht="14.45" customHeight="1" x14ac:dyDescent="0.25">
      <c r="A81" s="25" t="s">
        <v>96</v>
      </c>
      <c r="B81" s="27" t="s">
        <v>66</v>
      </c>
      <c r="C81" s="27" t="s">
        <v>3</v>
      </c>
      <c r="D81" s="27" t="s">
        <v>27</v>
      </c>
      <c r="E81" s="28">
        <v>4443</v>
      </c>
      <c r="F81" s="34">
        <v>0</v>
      </c>
      <c r="G81" s="30">
        <v>140</v>
      </c>
      <c r="H81" s="29">
        <v>5</v>
      </c>
      <c r="I81" s="29">
        <v>32</v>
      </c>
      <c r="J81" s="29"/>
      <c r="K81" s="40"/>
      <c r="L81" s="26"/>
      <c r="M81" s="199">
        <v>0</v>
      </c>
      <c r="N81" s="186">
        <v>0</v>
      </c>
      <c r="O81" s="26">
        <v>0</v>
      </c>
      <c r="P81" s="26">
        <v>0</v>
      </c>
      <c r="Q81" s="26">
        <v>0</v>
      </c>
      <c r="R81" s="26">
        <v>0</v>
      </c>
      <c r="S81" s="26"/>
      <c r="T81" s="26">
        <v>7</v>
      </c>
      <c r="U81" s="26"/>
      <c r="V81" s="26"/>
      <c r="W81" s="41">
        <f t="shared" si="11"/>
        <v>7</v>
      </c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</row>
    <row r="82" spans="1:751" ht="14.45" customHeight="1" x14ac:dyDescent="0.25">
      <c r="A82" s="25" t="s">
        <v>97</v>
      </c>
      <c r="B82" s="27" t="s">
        <v>66</v>
      </c>
      <c r="C82" s="27" t="s">
        <v>3</v>
      </c>
      <c r="D82" s="27" t="s">
        <v>27</v>
      </c>
      <c r="E82" s="28">
        <v>1066</v>
      </c>
      <c r="F82" s="34">
        <v>0</v>
      </c>
      <c r="G82" s="30">
        <v>50</v>
      </c>
      <c r="H82" s="29">
        <v>0</v>
      </c>
      <c r="I82" s="29">
        <v>50</v>
      </c>
      <c r="J82" s="29"/>
      <c r="K82" s="40"/>
      <c r="L82" s="26"/>
      <c r="M82" s="199">
        <v>0</v>
      </c>
      <c r="N82" s="186">
        <v>0</v>
      </c>
      <c r="O82" s="26">
        <v>0</v>
      </c>
      <c r="P82" s="26">
        <v>0</v>
      </c>
      <c r="Q82" s="26">
        <v>0</v>
      </c>
      <c r="R82" s="26">
        <v>0</v>
      </c>
      <c r="S82" s="26"/>
      <c r="T82" s="26"/>
      <c r="U82" s="26"/>
      <c r="V82" s="26"/>
      <c r="W82" s="41">
        <f t="shared" si="11"/>
        <v>0</v>
      </c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</row>
    <row r="83" spans="1:751" ht="14.45" customHeight="1" x14ac:dyDescent="0.25">
      <c r="A83" s="25" t="s">
        <v>98</v>
      </c>
      <c r="B83" s="27" t="s">
        <v>66</v>
      </c>
      <c r="C83" s="27" t="s">
        <v>99</v>
      </c>
      <c r="D83" s="27" t="s">
        <v>27</v>
      </c>
      <c r="E83" s="28">
        <v>2310</v>
      </c>
      <c r="F83" s="34">
        <v>1000</v>
      </c>
      <c r="G83" s="30">
        <v>500</v>
      </c>
      <c r="H83" s="29">
        <v>500</v>
      </c>
      <c r="I83" s="29">
        <v>500</v>
      </c>
      <c r="J83" s="29">
        <v>850</v>
      </c>
      <c r="K83" s="40">
        <v>550</v>
      </c>
      <c r="L83" s="26">
        <v>1460</v>
      </c>
      <c r="M83" s="199">
        <v>1460</v>
      </c>
      <c r="N83" s="186">
        <v>0</v>
      </c>
      <c r="O83" s="26">
        <v>0</v>
      </c>
      <c r="P83" s="26">
        <v>0</v>
      </c>
      <c r="Q83" s="26">
        <v>0</v>
      </c>
      <c r="R83" s="26">
        <v>0</v>
      </c>
      <c r="S83" s="26"/>
      <c r="T83" s="26"/>
      <c r="U83" s="26"/>
      <c r="V83" s="26"/>
      <c r="W83" s="41">
        <f t="shared" si="11"/>
        <v>0</v>
      </c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</row>
    <row r="84" spans="1:751" ht="14.45" customHeight="1" x14ac:dyDescent="0.25">
      <c r="A84" s="25" t="s">
        <v>100</v>
      </c>
      <c r="B84" s="27" t="s">
        <v>66</v>
      </c>
      <c r="C84" s="27" t="s">
        <v>99</v>
      </c>
      <c r="D84" s="27" t="s">
        <v>27</v>
      </c>
      <c r="E84" s="28">
        <v>1066</v>
      </c>
      <c r="F84" s="34">
        <v>566</v>
      </c>
      <c r="G84" s="30">
        <v>266</v>
      </c>
      <c r="H84" s="29">
        <v>266</v>
      </c>
      <c r="I84" s="29">
        <v>266</v>
      </c>
      <c r="J84" s="29">
        <v>350</v>
      </c>
      <c r="K84" s="40">
        <v>250</v>
      </c>
      <c r="L84" s="26">
        <v>716</v>
      </c>
      <c r="M84" s="199">
        <v>716</v>
      </c>
      <c r="N84" s="186">
        <v>0</v>
      </c>
      <c r="O84" s="26">
        <v>0</v>
      </c>
      <c r="P84" s="26">
        <v>0</v>
      </c>
      <c r="Q84" s="26">
        <v>0</v>
      </c>
      <c r="R84" s="26">
        <v>0</v>
      </c>
      <c r="S84" s="26"/>
      <c r="T84" s="26"/>
      <c r="U84" s="26"/>
      <c r="V84" s="26"/>
      <c r="W84" s="41">
        <f t="shared" si="11"/>
        <v>0</v>
      </c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</row>
    <row r="85" spans="1:751" ht="14.45" customHeight="1" x14ac:dyDescent="0.25">
      <c r="A85" s="25" t="s">
        <v>101</v>
      </c>
      <c r="B85" s="27" t="s">
        <v>66</v>
      </c>
      <c r="C85" s="27" t="s">
        <v>99</v>
      </c>
      <c r="D85" s="27" t="s">
        <v>27</v>
      </c>
      <c r="E85" s="28">
        <v>2488</v>
      </c>
      <c r="F85" s="34">
        <v>622</v>
      </c>
      <c r="G85" s="30">
        <v>422</v>
      </c>
      <c r="H85" s="29">
        <v>871</v>
      </c>
      <c r="I85" s="29">
        <v>1584</v>
      </c>
      <c r="J85" s="29">
        <v>512</v>
      </c>
      <c r="K85" s="40">
        <v>312</v>
      </c>
      <c r="L85" s="26">
        <v>0</v>
      </c>
      <c r="M85" s="199">
        <v>0</v>
      </c>
      <c r="N85" s="186">
        <v>0</v>
      </c>
      <c r="O85" s="26">
        <v>0</v>
      </c>
      <c r="P85" s="26">
        <v>0</v>
      </c>
      <c r="Q85" s="26">
        <v>0</v>
      </c>
      <c r="R85" s="26">
        <v>0</v>
      </c>
      <c r="S85" s="26"/>
      <c r="T85" s="26"/>
      <c r="U85" s="26"/>
      <c r="V85" s="26"/>
      <c r="W85" s="41">
        <f t="shared" si="11"/>
        <v>0</v>
      </c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</row>
    <row r="86" spans="1:751" s="100" customFormat="1" ht="14.45" customHeight="1" x14ac:dyDescent="0.25">
      <c r="A86" s="93" t="s">
        <v>102</v>
      </c>
      <c r="B86" s="94" t="s">
        <v>66</v>
      </c>
      <c r="C86" s="94" t="s">
        <v>2</v>
      </c>
      <c r="D86" s="94" t="s">
        <v>27</v>
      </c>
      <c r="E86" s="95">
        <v>6900.90643</v>
      </c>
      <c r="F86" s="34">
        <v>1725.2266075</v>
      </c>
      <c r="G86" s="30">
        <v>869</v>
      </c>
      <c r="H86" s="29">
        <v>0</v>
      </c>
      <c r="I86" s="96">
        <v>0</v>
      </c>
      <c r="J86" s="96"/>
      <c r="K86" s="97"/>
      <c r="L86" s="98">
        <v>0</v>
      </c>
      <c r="M86" s="200">
        <v>0</v>
      </c>
      <c r="N86" s="186">
        <v>0</v>
      </c>
      <c r="O86" s="98">
        <v>0</v>
      </c>
      <c r="P86" s="98">
        <v>0</v>
      </c>
      <c r="Q86" s="98">
        <v>0</v>
      </c>
      <c r="R86" s="98">
        <v>0</v>
      </c>
      <c r="S86" s="98"/>
      <c r="T86" s="98"/>
      <c r="U86" s="98"/>
      <c r="V86" s="98"/>
      <c r="W86" s="41">
        <f t="shared" si="11"/>
        <v>0</v>
      </c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99"/>
      <c r="OM86" s="99"/>
      <c r="ON86" s="99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99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99"/>
      <c r="SV86" s="99"/>
      <c r="SW86" s="99"/>
      <c r="SX86" s="99"/>
      <c r="SY86" s="99"/>
      <c r="SZ86" s="99"/>
      <c r="TA86" s="99"/>
      <c r="TB86" s="99"/>
      <c r="TC86" s="99"/>
      <c r="TD86" s="99"/>
      <c r="TE86" s="99"/>
      <c r="TF86" s="99"/>
      <c r="TG86" s="99"/>
      <c r="TH86" s="99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  <c r="TW86" s="99"/>
      <c r="TX86" s="99"/>
      <c r="TY86" s="99"/>
      <c r="TZ86" s="99"/>
      <c r="UA86" s="99"/>
      <c r="UB86" s="99"/>
      <c r="UC86" s="99"/>
      <c r="UD86" s="99"/>
      <c r="UE86" s="99"/>
      <c r="UF86" s="99"/>
      <c r="UG86" s="99"/>
      <c r="UH86" s="99"/>
      <c r="UI86" s="99"/>
      <c r="UJ86" s="99"/>
      <c r="UK86" s="99"/>
      <c r="UL86" s="99"/>
      <c r="UM86" s="99"/>
      <c r="UN86" s="99"/>
      <c r="UO86" s="99"/>
      <c r="UP86" s="99"/>
      <c r="UQ86" s="99"/>
      <c r="UR86" s="99"/>
      <c r="US86" s="99"/>
      <c r="UT86" s="99"/>
      <c r="UU86" s="99"/>
      <c r="UV86" s="99"/>
      <c r="UW86" s="99"/>
      <c r="UX86" s="99"/>
      <c r="UY86" s="99"/>
      <c r="UZ86" s="99"/>
      <c r="VA86" s="99"/>
      <c r="VB86" s="99"/>
      <c r="VC86" s="99"/>
      <c r="VD86" s="99"/>
      <c r="VE86" s="99"/>
      <c r="VF86" s="99"/>
      <c r="VG86" s="99"/>
      <c r="VH86" s="99"/>
      <c r="VI86" s="99"/>
      <c r="VJ86" s="99"/>
      <c r="VK86" s="99"/>
      <c r="VL86" s="99"/>
      <c r="VM86" s="99"/>
      <c r="VN86" s="99"/>
      <c r="VO86" s="99"/>
      <c r="VP86" s="99"/>
      <c r="VQ86" s="99"/>
      <c r="VR86" s="99"/>
      <c r="VS86" s="99"/>
      <c r="VT86" s="99"/>
      <c r="VU86" s="99"/>
      <c r="VV86" s="99"/>
      <c r="VW86" s="99"/>
      <c r="VX86" s="99"/>
      <c r="VY86" s="99"/>
      <c r="VZ86" s="99"/>
      <c r="WA86" s="99"/>
      <c r="WB86" s="99"/>
      <c r="WC86" s="99"/>
      <c r="WD86" s="99"/>
      <c r="WE86" s="99"/>
      <c r="WF86" s="99"/>
      <c r="WG86" s="99"/>
      <c r="WH86" s="99"/>
      <c r="WI86" s="99"/>
      <c r="WJ86" s="99"/>
      <c r="WK86" s="99"/>
      <c r="WL86" s="99"/>
      <c r="WM86" s="99"/>
      <c r="WN86" s="99"/>
      <c r="WO86" s="99"/>
      <c r="WP86" s="99"/>
      <c r="WQ86" s="99"/>
      <c r="WR86" s="99"/>
      <c r="WS86" s="99"/>
      <c r="WT86" s="99"/>
      <c r="WU86" s="99"/>
      <c r="WV86" s="99"/>
      <c r="WW86" s="99"/>
      <c r="WX86" s="99"/>
      <c r="WY86" s="99"/>
      <c r="WZ86" s="99"/>
      <c r="XA86" s="99"/>
      <c r="XB86" s="99"/>
      <c r="XC86" s="99"/>
      <c r="XD86" s="99"/>
      <c r="XE86" s="99"/>
      <c r="XF86" s="99"/>
      <c r="XG86" s="99"/>
      <c r="XH86" s="99"/>
      <c r="XI86" s="99"/>
      <c r="XJ86" s="99"/>
      <c r="XK86" s="99"/>
      <c r="XL86" s="99"/>
      <c r="XM86" s="99"/>
      <c r="XN86" s="99"/>
      <c r="XO86" s="99"/>
      <c r="XP86" s="99"/>
      <c r="XQ86" s="99"/>
      <c r="XR86" s="99"/>
      <c r="XS86" s="99"/>
      <c r="XT86" s="99"/>
      <c r="XU86" s="99"/>
      <c r="XV86" s="99"/>
      <c r="XW86" s="99"/>
      <c r="XX86" s="99"/>
      <c r="XY86" s="99"/>
      <c r="XZ86" s="99"/>
      <c r="YA86" s="99"/>
      <c r="YB86" s="99"/>
      <c r="YC86" s="99"/>
      <c r="YD86" s="99"/>
      <c r="YE86" s="99"/>
      <c r="YF86" s="99"/>
      <c r="YG86" s="99"/>
      <c r="YH86" s="99"/>
      <c r="YI86" s="99"/>
      <c r="YJ86" s="99"/>
      <c r="YK86" s="99"/>
      <c r="YL86" s="99"/>
      <c r="YM86" s="99"/>
      <c r="YN86" s="99"/>
      <c r="YO86" s="99"/>
      <c r="YP86" s="99"/>
      <c r="YQ86" s="99"/>
      <c r="YR86" s="99"/>
      <c r="YS86" s="99"/>
      <c r="YT86" s="99"/>
      <c r="YU86" s="99"/>
      <c r="YV86" s="99"/>
      <c r="YW86" s="99"/>
      <c r="YX86" s="99"/>
      <c r="YY86" s="99"/>
      <c r="YZ86" s="99"/>
      <c r="ZA86" s="99"/>
      <c r="ZB86" s="99"/>
      <c r="ZC86" s="99"/>
      <c r="ZD86" s="99"/>
      <c r="ZE86" s="99"/>
      <c r="ZF86" s="99"/>
      <c r="ZG86" s="99"/>
      <c r="ZH86" s="99"/>
      <c r="ZI86" s="99"/>
      <c r="ZJ86" s="99"/>
      <c r="ZK86" s="99"/>
      <c r="ZL86" s="99"/>
      <c r="ZM86" s="99"/>
      <c r="ZN86" s="99"/>
      <c r="ZO86" s="99"/>
      <c r="ZP86" s="99"/>
      <c r="ZQ86" s="99"/>
      <c r="ZR86" s="99"/>
      <c r="ZS86" s="99"/>
      <c r="ZT86" s="99"/>
      <c r="ZU86" s="99"/>
      <c r="ZV86" s="99"/>
      <c r="ZW86" s="99"/>
      <c r="ZX86" s="99"/>
      <c r="ZY86" s="99"/>
      <c r="ZZ86" s="99"/>
      <c r="AAA86" s="99"/>
      <c r="AAB86" s="99"/>
      <c r="AAC86" s="99"/>
      <c r="AAD86" s="99"/>
      <c r="AAE86" s="99"/>
      <c r="AAF86" s="99"/>
      <c r="AAG86" s="99"/>
      <c r="AAH86" s="99"/>
      <c r="AAI86" s="99"/>
      <c r="AAJ86" s="99"/>
      <c r="AAK86" s="99"/>
      <c r="AAL86" s="99"/>
      <c r="AAM86" s="99"/>
      <c r="AAN86" s="99"/>
      <c r="AAO86" s="99"/>
      <c r="AAP86" s="99"/>
      <c r="AAQ86" s="99"/>
      <c r="AAR86" s="99"/>
      <c r="AAS86" s="99"/>
      <c r="AAT86" s="99"/>
      <c r="AAU86" s="99"/>
      <c r="AAV86" s="99"/>
      <c r="AAW86" s="99"/>
      <c r="AAX86" s="99"/>
      <c r="AAY86" s="99"/>
      <c r="AAZ86" s="99"/>
      <c r="ABA86" s="99"/>
      <c r="ABB86" s="99"/>
      <c r="ABC86" s="99"/>
      <c r="ABD86" s="99"/>
      <c r="ABE86" s="99"/>
      <c r="ABF86" s="99"/>
      <c r="ABG86" s="99"/>
      <c r="ABH86" s="99"/>
      <c r="ABI86" s="99"/>
      <c r="ABJ86" s="99"/>
      <c r="ABK86" s="99"/>
      <c r="ABL86" s="99"/>
      <c r="ABM86" s="99"/>
      <c r="ABN86" s="99"/>
      <c r="ABO86" s="99"/>
      <c r="ABP86" s="99"/>
      <c r="ABQ86" s="99"/>
      <c r="ABR86" s="99"/>
      <c r="ABS86" s="99"/>
      <c r="ABT86" s="99"/>
      <c r="ABU86" s="99"/>
      <c r="ABV86" s="99"/>
      <c r="ABW86" s="99"/>
    </row>
    <row r="87" spans="1:751" ht="14.45" customHeight="1" x14ac:dyDescent="0.25">
      <c r="A87" s="25" t="s">
        <v>103</v>
      </c>
      <c r="B87" s="27" t="s">
        <v>66</v>
      </c>
      <c r="C87" s="27" t="s">
        <v>70</v>
      </c>
      <c r="D87" s="27" t="s">
        <v>27</v>
      </c>
      <c r="E87" s="28">
        <v>10620</v>
      </c>
      <c r="F87" s="34">
        <v>0</v>
      </c>
      <c r="G87" s="30">
        <v>434</v>
      </c>
      <c r="H87" s="30">
        <v>445</v>
      </c>
      <c r="I87" s="30">
        <v>462</v>
      </c>
      <c r="J87" s="30"/>
      <c r="K87" s="40"/>
      <c r="L87" s="26"/>
      <c r="M87" s="199">
        <v>0</v>
      </c>
      <c r="N87" s="186">
        <v>0</v>
      </c>
      <c r="O87" s="26">
        <v>0</v>
      </c>
      <c r="P87" s="26">
        <v>0</v>
      </c>
      <c r="Q87" s="26">
        <v>0</v>
      </c>
      <c r="R87" s="26">
        <v>0</v>
      </c>
      <c r="S87" s="26"/>
      <c r="T87" s="26"/>
      <c r="U87" s="26"/>
      <c r="V87" s="26"/>
      <c r="W87" s="41">
        <f t="shared" si="11"/>
        <v>0</v>
      </c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</row>
    <row r="88" spans="1:751" s="4" customFormat="1" ht="14.45" customHeight="1" x14ac:dyDescent="0.25">
      <c r="A88" s="25" t="s">
        <v>65</v>
      </c>
      <c r="B88" s="27" t="s">
        <v>66</v>
      </c>
      <c r="C88" s="27" t="s">
        <v>3</v>
      </c>
      <c r="D88" s="27" t="s">
        <v>27</v>
      </c>
      <c r="E88" s="28">
        <v>5332</v>
      </c>
      <c r="F88" s="34"/>
      <c r="G88" s="30"/>
      <c r="H88" s="29"/>
      <c r="I88" s="29">
        <v>0</v>
      </c>
      <c r="J88" s="29">
        <v>500</v>
      </c>
      <c r="K88" s="40">
        <v>300</v>
      </c>
      <c r="L88" s="26">
        <v>800</v>
      </c>
      <c r="M88" s="199">
        <v>800</v>
      </c>
      <c r="N88" s="186">
        <v>0</v>
      </c>
      <c r="O88" s="26">
        <v>0</v>
      </c>
      <c r="P88" s="26">
        <v>0</v>
      </c>
      <c r="Q88" s="26">
        <v>0</v>
      </c>
      <c r="R88" s="26">
        <v>0</v>
      </c>
      <c r="S88" s="26"/>
      <c r="T88" s="26"/>
      <c r="U88" s="26"/>
      <c r="V88" s="26"/>
      <c r="W88" s="41">
        <f t="shared" si="11"/>
        <v>0</v>
      </c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</row>
    <row r="89" spans="1:751" ht="14.45" customHeight="1" x14ac:dyDescent="0.25">
      <c r="A89" s="25" t="s">
        <v>104</v>
      </c>
      <c r="B89" s="27" t="s">
        <v>66</v>
      </c>
      <c r="C89" s="27" t="s">
        <v>70</v>
      </c>
      <c r="D89" s="27" t="s">
        <v>27</v>
      </c>
      <c r="E89" s="28">
        <v>61220</v>
      </c>
      <c r="F89" s="34">
        <v>0</v>
      </c>
      <c r="G89" s="30">
        <v>1875</v>
      </c>
      <c r="H89" s="30">
        <v>1875</v>
      </c>
      <c r="I89" s="29">
        <v>1875</v>
      </c>
      <c r="J89" s="30"/>
      <c r="K89" s="40"/>
      <c r="L89" s="26"/>
      <c r="M89" s="199">
        <v>0</v>
      </c>
      <c r="N89" s="186">
        <v>0</v>
      </c>
      <c r="O89" s="26">
        <v>0</v>
      </c>
      <c r="P89" s="26">
        <v>0</v>
      </c>
      <c r="Q89" s="26">
        <v>0</v>
      </c>
      <c r="R89" s="26">
        <v>0</v>
      </c>
      <c r="S89" s="26"/>
      <c r="T89" s="26"/>
      <c r="U89" s="26"/>
      <c r="V89" s="26"/>
      <c r="W89" s="41">
        <f t="shared" si="11"/>
        <v>0</v>
      </c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</row>
    <row r="90" spans="1:751" s="100" customFormat="1" ht="14.45" customHeight="1" x14ac:dyDescent="0.25">
      <c r="A90" s="93" t="s">
        <v>105</v>
      </c>
      <c r="B90" s="94" t="s">
        <v>66</v>
      </c>
      <c r="C90" s="94" t="s">
        <v>70</v>
      </c>
      <c r="D90" s="94" t="s">
        <v>27</v>
      </c>
      <c r="E90" s="95">
        <v>25592</v>
      </c>
      <c r="F90" s="34">
        <v>12795.912</v>
      </c>
      <c r="G90" s="30">
        <v>25592</v>
      </c>
      <c r="H90" s="29">
        <v>0</v>
      </c>
      <c r="I90" s="96">
        <v>0</v>
      </c>
      <c r="J90" s="96"/>
      <c r="K90" s="97"/>
      <c r="L90" s="98"/>
      <c r="M90" s="200">
        <v>0</v>
      </c>
      <c r="N90" s="186">
        <v>0</v>
      </c>
      <c r="O90" s="98">
        <v>0</v>
      </c>
      <c r="P90" s="98">
        <v>0</v>
      </c>
      <c r="Q90" s="98">
        <v>0</v>
      </c>
      <c r="R90" s="98">
        <v>0</v>
      </c>
      <c r="S90" s="98"/>
      <c r="T90" s="98"/>
      <c r="U90" s="98"/>
      <c r="V90" s="98"/>
      <c r="W90" s="41">
        <f t="shared" si="11"/>
        <v>0</v>
      </c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  <c r="ABW90" s="99"/>
    </row>
    <row r="91" spans="1:751" ht="14.45" customHeight="1" x14ac:dyDescent="0.25">
      <c r="A91" s="25" t="s">
        <v>106</v>
      </c>
      <c r="B91" s="27" t="s">
        <v>66</v>
      </c>
      <c r="C91" s="27" t="s">
        <v>70</v>
      </c>
      <c r="D91" s="27" t="s">
        <v>27</v>
      </c>
      <c r="E91" s="28">
        <v>87402</v>
      </c>
      <c r="F91" s="34">
        <v>5141</v>
      </c>
      <c r="G91" s="30">
        <v>5141</v>
      </c>
      <c r="H91" s="30">
        <v>5141</v>
      </c>
      <c r="I91" s="29">
        <v>5141</v>
      </c>
      <c r="J91" s="29">
        <v>5141</v>
      </c>
      <c r="K91" s="40">
        <v>5141</v>
      </c>
      <c r="L91" s="26"/>
      <c r="M91" s="199">
        <v>0</v>
      </c>
      <c r="N91" s="186">
        <v>0</v>
      </c>
      <c r="O91" s="26">
        <v>0</v>
      </c>
      <c r="P91" s="26">
        <v>0</v>
      </c>
      <c r="Q91" s="26">
        <v>0</v>
      </c>
      <c r="R91" s="26">
        <v>0</v>
      </c>
      <c r="S91" s="26"/>
      <c r="T91" s="26"/>
      <c r="U91" s="26"/>
      <c r="V91" s="26"/>
      <c r="W91" s="41">
        <f t="shared" si="11"/>
        <v>0</v>
      </c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</row>
    <row r="92" spans="1:751" ht="14.45" customHeight="1" thickBot="1" x14ac:dyDescent="0.3">
      <c r="A92" s="59" t="s">
        <v>17</v>
      </c>
      <c r="B92" s="59" t="s">
        <v>17</v>
      </c>
      <c r="C92" s="60" t="s">
        <v>17</v>
      </c>
      <c r="D92" s="60" t="s">
        <v>17</v>
      </c>
      <c r="E92" s="60" t="s">
        <v>17</v>
      </c>
      <c r="F92" s="61" t="s">
        <v>17</v>
      </c>
      <c r="G92" s="101"/>
      <c r="H92" s="101"/>
      <c r="I92" s="101"/>
      <c r="J92" s="101"/>
      <c r="K92" s="24"/>
      <c r="L92" s="92"/>
      <c r="M92" s="92"/>
      <c r="N92" s="187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</row>
    <row r="93" spans="1:751" ht="15" customHeight="1" thickBot="1" x14ac:dyDescent="0.3">
      <c r="A93" s="18" t="s">
        <v>107</v>
      </c>
      <c r="B93" s="79"/>
      <c r="C93" s="19"/>
      <c r="D93" s="20"/>
      <c r="E93" s="21">
        <f t="shared" ref="E93:K93" si="12">SUM(E97:E102)</f>
        <v>17771</v>
      </c>
      <c r="F93" s="21">
        <f t="shared" si="12"/>
        <v>3367</v>
      </c>
      <c r="G93" s="21">
        <f t="shared" si="12"/>
        <v>2519</v>
      </c>
      <c r="H93" s="21">
        <f t="shared" si="12"/>
        <v>1800</v>
      </c>
      <c r="I93" s="21">
        <f t="shared" si="12"/>
        <v>2300</v>
      </c>
      <c r="J93" s="21">
        <f t="shared" si="12"/>
        <v>3328</v>
      </c>
      <c r="K93" s="21">
        <f t="shared" si="12"/>
        <v>3796</v>
      </c>
      <c r="L93" s="21">
        <f t="shared" ref="L93:W93" si="13">SUM(L95:L102)</f>
        <v>2368</v>
      </c>
      <c r="M93" s="21">
        <f>SUM(M95:M102)</f>
        <v>2756</v>
      </c>
      <c r="N93" s="183">
        <f t="shared" si="13"/>
        <v>124</v>
      </c>
      <c r="O93" s="21">
        <f t="shared" si="13"/>
        <v>148</v>
      </c>
      <c r="P93" s="21">
        <f t="shared" si="13"/>
        <v>57</v>
      </c>
      <c r="Q93" s="21">
        <f t="shared" si="13"/>
        <v>0</v>
      </c>
      <c r="R93" s="21">
        <f>SUM(R95:R102)</f>
        <v>0</v>
      </c>
      <c r="S93" s="21">
        <f>SUM(S95:S102)</f>
        <v>0</v>
      </c>
      <c r="T93" s="21">
        <f>SUM(T95:T102)</f>
        <v>1368</v>
      </c>
      <c r="U93" s="21">
        <f>SUM(U95:U102)</f>
        <v>143</v>
      </c>
      <c r="V93" s="21">
        <f>SUM(V95:V102)</f>
        <v>757</v>
      </c>
      <c r="W93" s="21">
        <f t="shared" si="13"/>
        <v>2597</v>
      </c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</row>
    <row r="94" spans="1:751" ht="14.45" customHeight="1" x14ac:dyDescent="0.25">
      <c r="A94" s="102" t="s">
        <v>17</v>
      </c>
      <c r="B94" s="102" t="s">
        <v>17</v>
      </c>
      <c r="C94" s="103" t="s">
        <v>17</v>
      </c>
      <c r="D94" s="103" t="s">
        <v>17</v>
      </c>
      <c r="E94" s="103" t="s">
        <v>17</v>
      </c>
      <c r="F94" s="104" t="s">
        <v>17</v>
      </c>
      <c r="G94" s="101"/>
      <c r="H94" s="101"/>
      <c r="I94" s="101"/>
      <c r="J94" s="101"/>
      <c r="K94" s="24"/>
      <c r="L94" s="92"/>
      <c r="M94" s="92"/>
      <c r="N94" s="187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</row>
    <row r="95" spans="1:751" ht="14.45" customHeight="1" x14ac:dyDescent="0.25">
      <c r="A95" s="105" t="s">
        <v>108</v>
      </c>
      <c r="B95" s="44" t="s">
        <v>66</v>
      </c>
      <c r="C95" s="44" t="s">
        <v>2</v>
      </c>
      <c r="D95" s="44" t="s">
        <v>27</v>
      </c>
      <c r="E95" s="45">
        <v>2666</v>
      </c>
      <c r="F95" s="106"/>
      <c r="G95" s="50"/>
      <c r="H95" s="50"/>
      <c r="I95" s="50"/>
      <c r="J95" s="50"/>
      <c r="K95" s="107"/>
      <c r="L95" s="43">
        <v>200</v>
      </c>
      <c r="M95" s="204">
        <v>127</v>
      </c>
      <c r="N95" s="186">
        <v>0</v>
      </c>
      <c r="O95" s="43">
        <v>0</v>
      </c>
      <c r="P95" s="43">
        <v>0</v>
      </c>
      <c r="Q95" s="43">
        <v>0</v>
      </c>
      <c r="R95" s="43">
        <v>0</v>
      </c>
      <c r="S95" s="43"/>
      <c r="T95" s="43"/>
      <c r="U95" s="43"/>
      <c r="V95" s="43"/>
      <c r="W95" s="43">
        <f>SUM(N95:V95)</f>
        <v>0</v>
      </c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</row>
    <row r="96" spans="1:751" ht="14.45" customHeight="1" x14ac:dyDescent="0.25">
      <c r="A96" s="105" t="s">
        <v>227</v>
      </c>
      <c r="B96" s="44"/>
      <c r="C96" s="44" t="s">
        <v>0</v>
      </c>
      <c r="D96" s="44" t="s">
        <v>27</v>
      </c>
      <c r="E96" s="45">
        <v>2741</v>
      </c>
      <c r="F96" s="106"/>
      <c r="G96" s="50"/>
      <c r="H96" s="50"/>
      <c r="I96" s="50"/>
      <c r="J96" s="50"/>
      <c r="K96" s="107"/>
      <c r="L96" s="43"/>
      <c r="M96" s="205">
        <v>277</v>
      </c>
      <c r="N96" s="186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1368</v>
      </c>
      <c r="U96" s="43"/>
      <c r="V96" s="43"/>
      <c r="W96" s="43">
        <f t="shared" ref="W96:W102" si="14">SUM(N96:V96)</f>
        <v>1368</v>
      </c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</row>
    <row r="97" spans="1:751" ht="14.45" customHeight="1" x14ac:dyDescent="0.25">
      <c r="A97" s="26" t="s">
        <v>109</v>
      </c>
      <c r="B97" s="26"/>
      <c r="C97" s="27" t="s">
        <v>0</v>
      </c>
      <c r="D97" s="27" t="s">
        <v>27</v>
      </c>
      <c r="E97" s="28">
        <v>912</v>
      </c>
      <c r="F97" s="29">
        <v>0</v>
      </c>
      <c r="G97" s="29">
        <v>269</v>
      </c>
      <c r="H97" s="29">
        <v>0</v>
      </c>
      <c r="I97" s="29">
        <v>0</v>
      </c>
      <c r="J97" s="29">
        <v>228</v>
      </c>
      <c r="K97" s="40">
        <v>228</v>
      </c>
      <c r="L97" s="26">
        <v>184</v>
      </c>
      <c r="M97" s="199">
        <v>184</v>
      </c>
      <c r="N97" s="186">
        <v>0</v>
      </c>
      <c r="O97" s="26">
        <v>0</v>
      </c>
      <c r="P97" s="26">
        <v>0</v>
      </c>
      <c r="Q97" s="26">
        <v>0</v>
      </c>
      <c r="R97" s="26">
        <v>0</v>
      </c>
      <c r="S97" s="26"/>
      <c r="T97" s="26"/>
      <c r="U97" s="26"/>
      <c r="V97" s="26"/>
      <c r="W97" s="43">
        <f t="shared" si="14"/>
        <v>0</v>
      </c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</row>
    <row r="98" spans="1:751" ht="14.45" customHeight="1" x14ac:dyDescent="0.25">
      <c r="A98" s="26" t="s">
        <v>109</v>
      </c>
      <c r="B98" s="26"/>
      <c r="C98" s="27" t="s">
        <v>0</v>
      </c>
      <c r="D98" s="27" t="s">
        <v>21</v>
      </c>
      <c r="E98" s="28">
        <v>912</v>
      </c>
      <c r="F98" s="29"/>
      <c r="G98" s="29"/>
      <c r="H98" s="29"/>
      <c r="I98" s="29"/>
      <c r="J98" s="29"/>
      <c r="K98" s="40"/>
      <c r="L98" s="26"/>
      <c r="M98" s="199">
        <v>184</v>
      </c>
      <c r="N98" s="186"/>
      <c r="O98" s="26"/>
      <c r="P98" s="26"/>
      <c r="Q98" s="26"/>
      <c r="R98" s="26"/>
      <c r="S98" s="26"/>
      <c r="T98" s="26"/>
      <c r="U98" s="26"/>
      <c r="V98" s="26"/>
      <c r="W98" s="43">
        <f t="shared" si="14"/>
        <v>0</v>
      </c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</row>
    <row r="99" spans="1:751" ht="14.45" customHeight="1" x14ac:dyDescent="0.25">
      <c r="A99" s="108" t="s">
        <v>110</v>
      </c>
      <c r="B99" s="108"/>
      <c r="C99" s="69" t="s">
        <v>0</v>
      </c>
      <c r="D99" s="69" t="s">
        <v>21</v>
      </c>
      <c r="E99" s="70">
        <v>4443</v>
      </c>
      <c r="F99" s="109"/>
      <c r="G99" s="109"/>
      <c r="H99" s="109"/>
      <c r="I99" s="69">
        <v>500</v>
      </c>
      <c r="J99" s="69">
        <v>700</v>
      </c>
      <c r="K99" s="32">
        <v>700</v>
      </c>
      <c r="L99" s="26">
        <v>800</v>
      </c>
      <c r="M99" s="199">
        <v>800</v>
      </c>
      <c r="N99" s="186">
        <v>0</v>
      </c>
      <c r="O99" s="26">
        <v>0</v>
      </c>
      <c r="P99" s="26">
        <v>0</v>
      </c>
      <c r="Q99" s="26">
        <v>0</v>
      </c>
      <c r="R99" s="26">
        <v>0</v>
      </c>
      <c r="S99" s="26"/>
      <c r="T99" s="26"/>
      <c r="U99" s="26">
        <v>42</v>
      </c>
      <c r="V99" s="26"/>
      <c r="W99" s="43">
        <f t="shared" si="14"/>
        <v>42</v>
      </c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</row>
    <row r="100" spans="1:751" ht="14.45" customHeight="1" x14ac:dyDescent="0.25">
      <c r="A100" s="43" t="s">
        <v>111</v>
      </c>
      <c r="B100" s="44"/>
      <c r="C100" s="44" t="s">
        <v>0</v>
      </c>
      <c r="D100" s="44" t="s">
        <v>27</v>
      </c>
      <c r="E100" s="45">
        <v>2665</v>
      </c>
      <c r="F100" s="46">
        <v>700</v>
      </c>
      <c r="G100" s="47">
        <f>100+300</f>
        <v>400</v>
      </c>
      <c r="H100" s="44">
        <v>300</v>
      </c>
      <c r="I100" s="44">
        <v>300</v>
      </c>
      <c r="J100" s="44">
        <v>800</v>
      </c>
      <c r="K100" s="52">
        <v>800</v>
      </c>
      <c r="L100" s="65">
        <v>184</v>
      </c>
      <c r="M100" s="209">
        <v>184</v>
      </c>
      <c r="N100" s="65">
        <v>0</v>
      </c>
      <c r="O100" s="65">
        <v>148</v>
      </c>
      <c r="P100" s="65">
        <v>0</v>
      </c>
      <c r="Q100" s="65">
        <v>0</v>
      </c>
      <c r="R100" s="65">
        <v>0</v>
      </c>
      <c r="S100" s="65"/>
      <c r="T100" s="65"/>
      <c r="U100" s="65">
        <v>101</v>
      </c>
      <c r="V100" s="65">
        <v>156</v>
      </c>
      <c r="W100" s="43">
        <f t="shared" si="14"/>
        <v>405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  <c r="TC100" s="110"/>
      <c r="TD100" s="110"/>
      <c r="TE100" s="110"/>
      <c r="TF100" s="110"/>
      <c r="TG100" s="110"/>
      <c r="TH100" s="110"/>
      <c r="TI100" s="110"/>
      <c r="TJ100" s="110"/>
      <c r="TK100" s="110"/>
      <c r="TL100" s="110"/>
      <c r="TM100" s="110"/>
      <c r="TN100" s="110"/>
      <c r="TO100" s="110"/>
      <c r="TP100" s="110"/>
      <c r="TQ100" s="110"/>
      <c r="TR100" s="110"/>
      <c r="TS100" s="110"/>
      <c r="TT100" s="110"/>
      <c r="TU100" s="110"/>
      <c r="TV100" s="110"/>
      <c r="TW100" s="110"/>
      <c r="TX100" s="110"/>
      <c r="TY100" s="110"/>
      <c r="TZ100" s="110"/>
      <c r="UA100" s="110"/>
      <c r="UB100" s="110"/>
      <c r="UC100" s="110"/>
      <c r="UD100" s="110"/>
      <c r="UE100" s="110"/>
      <c r="UF100" s="110"/>
      <c r="UG100" s="110"/>
      <c r="UH100" s="110"/>
      <c r="UI100" s="110"/>
      <c r="UJ100" s="110"/>
      <c r="UK100" s="110"/>
      <c r="UL100" s="110"/>
      <c r="UM100" s="110"/>
      <c r="UN100" s="110"/>
      <c r="UO100" s="110"/>
      <c r="UP100" s="110"/>
      <c r="UQ100" s="110"/>
      <c r="UR100" s="110"/>
      <c r="US100" s="110"/>
      <c r="UT100" s="110"/>
      <c r="UU100" s="110"/>
      <c r="UV100" s="110"/>
      <c r="UW100" s="110"/>
      <c r="UX100" s="110"/>
      <c r="UY100" s="110"/>
      <c r="UZ100" s="110"/>
      <c r="VA100" s="110"/>
      <c r="VB100" s="110"/>
      <c r="VC100" s="110"/>
      <c r="VD100" s="110"/>
      <c r="VE100" s="110"/>
      <c r="VF100" s="110"/>
      <c r="VG100" s="110"/>
      <c r="VH100" s="110"/>
      <c r="VI100" s="110"/>
      <c r="VJ100" s="110"/>
      <c r="VK100" s="110"/>
      <c r="VL100" s="110"/>
      <c r="VM100" s="110"/>
      <c r="VN100" s="110"/>
      <c r="VO100" s="110"/>
      <c r="VP100" s="110"/>
      <c r="VQ100" s="110"/>
      <c r="VR100" s="110"/>
      <c r="VS100" s="110"/>
      <c r="VT100" s="110"/>
      <c r="VU100" s="110"/>
      <c r="VV100" s="110"/>
      <c r="VW100" s="110"/>
      <c r="VX100" s="110"/>
      <c r="VY100" s="110"/>
      <c r="VZ100" s="110"/>
      <c r="WA100" s="110"/>
      <c r="WB100" s="110"/>
      <c r="WC100" s="110"/>
      <c r="WD100" s="110"/>
      <c r="WE100" s="110"/>
      <c r="WF100" s="110"/>
      <c r="WG100" s="110"/>
      <c r="WH100" s="110"/>
      <c r="WI100" s="110"/>
      <c r="WJ100" s="110"/>
      <c r="WK100" s="110"/>
      <c r="WL100" s="110"/>
      <c r="WM100" s="110"/>
      <c r="WN100" s="110"/>
      <c r="WO100" s="110"/>
      <c r="WP100" s="110"/>
      <c r="WQ100" s="110"/>
      <c r="WR100" s="110"/>
      <c r="WS100" s="110"/>
      <c r="WT100" s="110"/>
      <c r="WU100" s="110"/>
      <c r="WV100" s="110"/>
      <c r="WW100" s="110"/>
      <c r="WX100" s="110"/>
      <c r="WY100" s="110"/>
      <c r="WZ100" s="110"/>
      <c r="XA100" s="110"/>
      <c r="XB100" s="110"/>
      <c r="XC100" s="110"/>
      <c r="XD100" s="110"/>
      <c r="XE100" s="110"/>
      <c r="XF100" s="110"/>
      <c r="XG100" s="110"/>
      <c r="XH100" s="110"/>
      <c r="XI100" s="110"/>
      <c r="XJ100" s="110"/>
      <c r="XK100" s="110"/>
      <c r="XL100" s="110"/>
      <c r="XM100" s="110"/>
      <c r="XN100" s="110"/>
      <c r="XO100" s="110"/>
      <c r="XP100" s="110"/>
      <c r="XQ100" s="110"/>
      <c r="XR100" s="110"/>
      <c r="XS100" s="110"/>
      <c r="XT100" s="110"/>
      <c r="XU100" s="110"/>
      <c r="XV100" s="110"/>
      <c r="XW100" s="110"/>
      <c r="XX100" s="110"/>
      <c r="XY100" s="110"/>
      <c r="XZ100" s="110"/>
      <c r="YA100" s="110"/>
      <c r="YB100" s="110"/>
      <c r="YC100" s="110"/>
      <c r="YD100" s="110"/>
      <c r="YE100" s="110"/>
      <c r="YF100" s="110"/>
      <c r="YG100" s="110"/>
      <c r="YH100" s="110"/>
      <c r="YI100" s="110"/>
      <c r="YJ100" s="110"/>
      <c r="YK100" s="110"/>
      <c r="YL100" s="110"/>
      <c r="YM100" s="110"/>
      <c r="YN100" s="110"/>
      <c r="YO100" s="110"/>
      <c r="YP100" s="110"/>
      <c r="YQ100" s="110"/>
      <c r="YR100" s="110"/>
      <c r="YS100" s="110"/>
      <c r="YT100" s="110"/>
      <c r="YU100" s="110"/>
      <c r="YV100" s="110"/>
      <c r="YW100" s="110"/>
      <c r="YX100" s="110"/>
      <c r="YY100" s="110"/>
      <c r="YZ100" s="110"/>
      <c r="ZA100" s="110"/>
      <c r="ZB100" s="110"/>
      <c r="ZC100" s="110"/>
      <c r="ZD100" s="110"/>
      <c r="ZE100" s="110"/>
      <c r="ZF100" s="110"/>
      <c r="ZG100" s="110"/>
      <c r="ZH100" s="110"/>
      <c r="ZI100" s="110"/>
      <c r="ZJ100" s="110"/>
      <c r="ZK100" s="110"/>
      <c r="ZL100" s="110"/>
      <c r="ZM100" s="110"/>
      <c r="ZN100" s="110"/>
      <c r="ZO100" s="110"/>
      <c r="ZP100" s="110"/>
      <c r="ZQ100" s="110"/>
      <c r="ZR100" s="110"/>
      <c r="ZS100" s="110"/>
      <c r="ZT100" s="110"/>
      <c r="ZU100" s="110"/>
      <c r="ZV100" s="110"/>
      <c r="ZW100" s="110"/>
      <c r="ZX100" s="110"/>
      <c r="ZY100" s="110"/>
      <c r="ZZ100" s="110"/>
      <c r="AAA100" s="110"/>
      <c r="AAB100" s="110"/>
      <c r="AAC100" s="110"/>
      <c r="AAD100" s="110"/>
      <c r="AAE100" s="110"/>
      <c r="AAF100" s="110"/>
      <c r="AAG100" s="110"/>
      <c r="AAH100" s="110"/>
      <c r="AAI100" s="110"/>
      <c r="AAJ100" s="110"/>
      <c r="AAK100" s="110"/>
      <c r="AAL100" s="110"/>
      <c r="AAM100" s="110"/>
      <c r="AAN100" s="110"/>
      <c r="AAO100" s="110"/>
      <c r="AAP100" s="110"/>
      <c r="AAQ100" s="110"/>
      <c r="AAR100" s="110"/>
      <c r="AAS100" s="110"/>
      <c r="AAT100" s="110"/>
      <c r="AAU100" s="110"/>
      <c r="AAV100" s="110"/>
      <c r="AAW100" s="110"/>
      <c r="AAX100" s="110"/>
      <c r="AAY100" s="110"/>
      <c r="AAZ100" s="110"/>
      <c r="ABA100" s="110"/>
      <c r="ABB100" s="110"/>
      <c r="ABC100" s="110"/>
      <c r="ABD100" s="110"/>
      <c r="ABE100" s="110"/>
      <c r="ABF100" s="110"/>
      <c r="ABG100" s="110"/>
      <c r="ABH100" s="110"/>
      <c r="ABI100" s="110"/>
      <c r="ABJ100" s="110"/>
      <c r="ABK100" s="110"/>
      <c r="ABL100" s="110"/>
      <c r="ABM100" s="110"/>
      <c r="ABN100" s="110"/>
      <c r="ABO100" s="110"/>
      <c r="ABP100" s="110"/>
      <c r="ABQ100" s="110"/>
      <c r="ABR100" s="110"/>
      <c r="ABS100" s="110"/>
      <c r="ABT100" s="110"/>
      <c r="ABU100" s="110"/>
      <c r="ABV100" s="110"/>
      <c r="ABW100" s="110"/>
    </row>
    <row r="101" spans="1:751" ht="14.45" customHeight="1" x14ac:dyDescent="0.25">
      <c r="A101" s="26" t="s">
        <v>112</v>
      </c>
      <c r="B101" s="27" t="s">
        <v>66</v>
      </c>
      <c r="C101" s="27" t="s">
        <v>4</v>
      </c>
      <c r="D101" s="27" t="s">
        <v>27</v>
      </c>
      <c r="E101" s="28">
        <v>3507</v>
      </c>
      <c r="F101" s="30">
        <v>950</v>
      </c>
      <c r="G101" s="30">
        <v>950</v>
      </c>
      <c r="H101" s="29">
        <v>800</v>
      </c>
      <c r="I101" s="29">
        <v>800</v>
      </c>
      <c r="J101" s="29">
        <v>600</v>
      </c>
      <c r="K101" s="40">
        <v>1068</v>
      </c>
      <c r="L101" s="26">
        <v>0</v>
      </c>
      <c r="M101" s="199">
        <v>0</v>
      </c>
      <c r="N101" s="186">
        <v>0</v>
      </c>
      <c r="O101" s="26">
        <v>0</v>
      </c>
      <c r="P101" s="26">
        <v>0</v>
      </c>
      <c r="Q101" s="26">
        <v>0</v>
      </c>
      <c r="R101" s="26">
        <v>0</v>
      </c>
      <c r="S101" s="26"/>
      <c r="T101" s="26"/>
      <c r="U101" s="26"/>
      <c r="V101" s="26"/>
      <c r="W101" s="43">
        <f t="shared" si="14"/>
        <v>0</v>
      </c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</row>
    <row r="102" spans="1:751" ht="14.45" customHeight="1" x14ac:dyDescent="0.25">
      <c r="A102" s="26" t="s">
        <v>112</v>
      </c>
      <c r="B102" s="27" t="s">
        <v>66</v>
      </c>
      <c r="C102" s="27" t="s">
        <v>3</v>
      </c>
      <c r="D102" s="27" t="s">
        <v>27</v>
      </c>
      <c r="E102" s="28">
        <v>5332</v>
      </c>
      <c r="F102" s="34">
        <v>1717</v>
      </c>
      <c r="G102" s="30">
        <v>900</v>
      </c>
      <c r="H102" s="29">
        <v>700</v>
      </c>
      <c r="I102" s="29">
        <v>700</v>
      </c>
      <c r="J102" s="29">
        <v>1000</v>
      </c>
      <c r="K102" s="40">
        <v>1000</v>
      </c>
      <c r="L102" s="26">
        <v>1000</v>
      </c>
      <c r="M102" s="199">
        <v>1000</v>
      </c>
      <c r="N102" s="186">
        <v>124</v>
      </c>
      <c r="O102" s="26">
        <v>0</v>
      </c>
      <c r="P102" s="26">
        <v>57</v>
      </c>
      <c r="Q102" s="26">
        <v>0</v>
      </c>
      <c r="R102" s="26">
        <v>0</v>
      </c>
      <c r="S102" s="26"/>
      <c r="T102" s="26"/>
      <c r="U102" s="26"/>
      <c r="V102" s="26">
        <v>601</v>
      </c>
      <c r="W102" s="43">
        <f t="shared" si="14"/>
        <v>782</v>
      </c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</row>
    <row r="103" spans="1:751" ht="14.45" customHeight="1" thickBot="1" x14ac:dyDescent="0.3">
      <c r="A103" s="59" t="s">
        <v>17</v>
      </c>
      <c r="B103" s="59" t="s">
        <v>17</v>
      </c>
      <c r="C103" s="60" t="s">
        <v>17</v>
      </c>
      <c r="D103" s="60" t="s">
        <v>17</v>
      </c>
      <c r="E103" s="60" t="s">
        <v>17</v>
      </c>
      <c r="F103" s="61" t="s">
        <v>17</v>
      </c>
      <c r="G103" s="101"/>
      <c r="H103" s="101"/>
      <c r="I103" s="101"/>
      <c r="J103" s="101"/>
      <c r="K103" s="24"/>
      <c r="L103" s="92"/>
      <c r="M103" s="92"/>
      <c r="N103" s="187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</row>
    <row r="104" spans="1:751" ht="15" customHeight="1" thickBot="1" x14ac:dyDescent="0.3">
      <c r="A104" s="62" t="s">
        <v>113</v>
      </c>
      <c r="B104" s="63"/>
      <c r="C104" s="63"/>
      <c r="D104" s="64"/>
      <c r="E104" s="21">
        <f t="shared" ref="E104:L104" si="15">SUM(E106:E129)</f>
        <v>25531.21</v>
      </c>
      <c r="F104" s="21">
        <f t="shared" si="15"/>
        <v>1972</v>
      </c>
      <c r="G104" s="21">
        <f t="shared" si="15"/>
        <v>2746</v>
      </c>
      <c r="H104" s="21">
        <f t="shared" si="15"/>
        <v>2190</v>
      </c>
      <c r="I104" s="21">
        <f t="shared" si="15"/>
        <v>3460</v>
      </c>
      <c r="J104" s="21">
        <f t="shared" si="15"/>
        <v>2725</v>
      </c>
      <c r="K104" s="21">
        <f t="shared" si="15"/>
        <v>3385</v>
      </c>
      <c r="L104" s="21">
        <f t="shared" si="15"/>
        <v>2973</v>
      </c>
      <c r="M104" s="21">
        <f>SUM(M106:M129)</f>
        <v>3273</v>
      </c>
      <c r="N104" s="183">
        <f t="shared" ref="N104:W104" si="16">SUM(N106:N129)</f>
        <v>0</v>
      </c>
      <c r="O104" s="21">
        <f t="shared" si="16"/>
        <v>84</v>
      </c>
      <c r="P104" s="21">
        <f t="shared" si="16"/>
        <v>380</v>
      </c>
      <c r="Q104" s="21">
        <f t="shared" si="16"/>
        <v>362</v>
      </c>
      <c r="R104" s="21">
        <f t="shared" si="16"/>
        <v>105</v>
      </c>
      <c r="S104" s="21">
        <f>SUM(S106:S129)</f>
        <v>565</v>
      </c>
      <c r="T104" s="21">
        <f>SUM(T106:T129)</f>
        <v>200</v>
      </c>
      <c r="U104" s="21">
        <f>SUM(U106:U129)</f>
        <v>717</v>
      </c>
      <c r="V104" s="21">
        <f>SUM(V106:V129)</f>
        <v>572</v>
      </c>
      <c r="W104" s="21">
        <f t="shared" si="16"/>
        <v>2985</v>
      </c>
      <c r="X104" s="92"/>
      <c r="Y104" s="218">
        <f>U104/U210</f>
        <v>0.28195045222178527</v>
      </c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</row>
    <row r="105" spans="1:751" ht="14.45" customHeight="1" x14ac:dyDescent="0.25">
      <c r="A105" s="59" t="s">
        <v>17</v>
      </c>
      <c r="B105" s="59" t="s">
        <v>17</v>
      </c>
      <c r="C105" s="60" t="s">
        <v>17</v>
      </c>
      <c r="D105" s="60" t="s">
        <v>17</v>
      </c>
      <c r="E105" s="60" t="s">
        <v>17</v>
      </c>
      <c r="F105" s="61" t="s">
        <v>17</v>
      </c>
      <c r="K105" s="24"/>
    </row>
    <row r="106" spans="1:751" ht="14.45" customHeight="1" x14ac:dyDescent="0.25">
      <c r="A106" s="111" t="s">
        <v>114</v>
      </c>
      <c r="B106" s="112"/>
      <c r="C106" s="27" t="s">
        <v>73</v>
      </c>
      <c r="D106" s="27" t="s">
        <v>21</v>
      </c>
      <c r="E106" s="113">
        <v>1220</v>
      </c>
      <c r="F106" s="34">
        <v>0</v>
      </c>
      <c r="G106" s="31"/>
      <c r="H106" s="114">
        <v>192</v>
      </c>
      <c r="I106" s="114">
        <v>192</v>
      </c>
      <c r="J106" s="114">
        <v>200</v>
      </c>
      <c r="K106" s="32">
        <v>200</v>
      </c>
      <c r="L106" s="33"/>
      <c r="M106" s="191"/>
      <c r="N106" s="184">
        <v>0</v>
      </c>
      <c r="O106" s="33">
        <v>0</v>
      </c>
      <c r="P106" s="33">
        <v>0</v>
      </c>
      <c r="Q106" s="33">
        <v>0</v>
      </c>
      <c r="R106" s="33">
        <v>0</v>
      </c>
      <c r="S106" s="33"/>
      <c r="T106" s="33"/>
      <c r="U106" s="33"/>
      <c r="V106" s="33"/>
      <c r="W106" s="33">
        <f>SUM(N106:V106)</f>
        <v>0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</row>
    <row r="107" spans="1:751" ht="14.45" customHeight="1" x14ac:dyDescent="0.25">
      <c r="A107" s="111" t="s">
        <v>115</v>
      </c>
      <c r="B107" s="112"/>
      <c r="C107" s="27" t="s">
        <v>73</v>
      </c>
      <c r="D107" s="27" t="s">
        <v>21</v>
      </c>
      <c r="E107" s="113">
        <v>1470</v>
      </c>
      <c r="F107" s="34">
        <v>0</v>
      </c>
      <c r="G107" s="31"/>
      <c r="H107" s="114">
        <v>3</v>
      </c>
      <c r="I107" s="114">
        <v>3</v>
      </c>
      <c r="J107" s="114">
        <v>200</v>
      </c>
      <c r="K107" s="32">
        <v>200</v>
      </c>
      <c r="L107" s="33"/>
      <c r="M107" s="191"/>
      <c r="N107" s="184">
        <v>0</v>
      </c>
      <c r="O107" s="33">
        <v>0</v>
      </c>
      <c r="P107" s="33">
        <v>0</v>
      </c>
      <c r="Q107" s="33">
        <v>0</v>
      </c>
      <c r="R107" s="33">
        <v>0</v>
      </c>
      <c r="S107" s="33"/>
      <c r="T107" s="33"/>
      <c r="U107" s="33"/>
      <c r="V107" s="33"/>
      <c r="W107" s="33">
        <f t="shared" ref="W107:W129" si="17">SUM(N107:V107)</f>
        <v>0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</row>
    <row r="108" spans="1:751" ht="14.45" customHeight="1" x14ac:dyDescent="0.25">
      <c r="A108" s="111" t="s">
        <v>116</v>
      </c>
      <c r="B108" s="112"/>
      <c r="C108" s="27" t="s">
        <v>73</v>
      </c>
      <c r="D108" s="27" t="s">
        <v>21</v>
      </c>
      <c r="E108" s="113">
        <v>406</v>
      </c>
      <c r="F108" s="34">
        <v>0</v>
      </c>
      <c r="G108" s="31"/>
      <c r="H108" s="114">
        <v>21</v>
      </c>
      <c r="I108" s="114">
        <v>21</v>
      </c>
      <c r="J108" s="114"/>
      <c r="K108" s="32"/>
      <c r="L108" s="33"/>
      <c r="M108" s="191"/>
      <c r="N108" s="184">
        <v>0</v>
      </c>
      <c r="O108" s="33">
        <v>0</v>
      </c>
      <c r="P108" s="33">
        <v>0</v>
      </c>
      <c r="Q108" s="33">
        <v>0</v>
      </c>
      <c r="R108" s="33">
        <v>0</v>
      </c>
      <c r="S108" s="33"/>
      <c r="T108" s="33"/>
      <c r="U108" s="33"/>
      <c r="V108" s="33"/>
      <c r="W108" s="33">
        <f t="shared" si="17"/>
        <v>0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</row>
    <row r="109" spans="1:751" ht="14.45" customHeight="1" x14ac:dyDescent="0.25">
      <c r="A109" s="111" t="s">
        <v>117</v>
      </c>
      <c r="B109" s="112"/>
      <c r="C109" s="27" t="s">
        <v>73</v>
      </c>
      <c r="D109" s="27" t="s">
        <v>21</v>
      </c>
      <c r="E109" s="113">
        <v>1900</v>
      </c>
      <c r="F109" s="34">
        <v>0</v>
      </c>
      <c r="G109" s="31"/>
      <c r="H109" s="114">
        <v>302</v>
      </c>
      <c r="I109" s="114">
        <v>302</v>
      </c>
      <c r="J109" s="114">
        <v>300</v>
      </c>
      <c r="K109" s="32">
        <v>300</v>
      </c>
      <c r="L109" s="33"/>
      <c r="M109" s="191"/>
      <c r="N109" s="184">
        <v>0</v>
      </c>
      <c r="O109" s="33">
        <v>0</v>
      </c>
      <c r="P109" s="33">
        <v>0</v>
      </c>
      <c r="Q109" s="33">
        <v>0</v>
      </c>
      <c r="R109" s="33">
        <v>0</v>
      </c>
      <c r="S109" s="33"/>
      <c r="T109" s="33"/>
      <c r="U109" s="33"/>
      <c r="V109" s="33"/>
      <c r="W109" s="33">
        <f t="shared" si="17"/>
        <v>0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</row>
    <row r="110" spans="1:751" ht="14.45" customHeight="1" x14ac:dyDescent="0.25">
      <c r="A110" s="207" t="s">
        <v>233</v>
      </c>
      <c r="B110" s="112"/>
      <c r="C110" s="27" t="s">
        <v>0</v>
      </c>
      <c r="D110" s="27" t="s">
        <v>21</v>
      </c>
      <c r="E110" s="113">
        <v>272</v>
      </c>
      <c r="F110" s="34"/>
      <c r="G110" s="31"/>
      <c r="H110" s="114"/>
      <c r="I110" s="114"/>
      <c r="J110" s="114"/>
      <c r="K110" s="32"/>
      <c r="L110" s="33"/>
      <c r="M110" s="191">
        <v>0</v>
      </c>
      <c r="N110" s="184"/>
      <c r="O110" s="33"/>
      <c r="P110" s="33"/>
      <c r="Q110" s="33"/>
      <c r="R110" s="33"/>
      <c r="S110" s="33"/>
      <c r="T110" s="33"/>
      <c r="U110" s="33"/>
      <c r="V110" s="33"/>
      <c r="W110" s="33">
        <f t="shared" si="17"/>
        <v>0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</row>
    <row r="111" spans="1:751" ht="14.45" customHeight="1" x14ac:dyDescent="0.25">
      <c r="A111" s="25" t="s">
        <v>118</v>
      </c>
      <c r="B111" s="26"/>
      <c r="C111" s="27" t="s">
        <v>1</v>
      </c>
      <c r="D111" s="27" t="s">
        <v>27</v>
      </c>
      <c r="E111" s="28">
        <v>1817</v>
      </c>
      <c r="F111" s="34">
        <v>595</v>
      </c>
      <c r="G111" s="30">
        <v>100</v>
      </c>
      <c r="H111" s="31">
        <v>300</v>
      </c>
      <c r="I111" s="31">
        <v>200</v>
      </c>
      <c r="J111" s="31">
        <v>300</v>
      </c>
      <c r="K111" s="40">
        <v>400</v>
      </c>
      <c r="L111" s="33">
        <v>400</v>
      </c>
      <c r="M111" s="191">
        <v>400</v>
      </c>
      <c r="N111" s="184">
        <v>0</v>
      </c>
      <c r="O111" s="33">
        <v>38</v>
      </c>
      <c r="P111" s="33">
        <v>2</v>
      </c>
      <c r="Q111" s="33">
        <v>0</v>
      </c>
      <c r="R111" s="33">
        <v>93</v>
      </c>
      <c r="S111" s="33">
        <v>132</v>
      </c>
      <c r="T111" s="33"/>
      <c r="U111" s="33">
        <v>9</v>
      </c>
      <c r="V111" s="33">
        <v>31</v>
      </c>
      <c r="W111" s="33">
        <f t="shared" si="17"/>
        <v>305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</row>
    <row r="112" spans="1:751" ht="14.45" customHeight="1" x14ac:dyDescent="0.25">
      <c r="A112" s="115" t="s">
        <v>119</v>
      </c>
      <c r="B112" s="116"/>
      <c r="C112" s="84" t="s">
        <v>0</v>
      </c>
      <c r="D112" s="84" t="s">
        <v>21</v>
      </c>
      <c r="E112" s="83">
        <v>485</v>
      </c>
      <c r="F112" s="34"/>
      <c r="G112" s="30"/>
      <c r="H112" s="31"/>
      <c r="I112" s="87">
        <v>50</v>
      </c>
      <c r="J112" s="87">
        <v>0</v>
      </c>
      <c r="K112" s="32"/>
      <c r="L112" s="33">
        <v>0</v>
      </c>
      <c r="M112" s="191">
        <v>0</v>
      </c>
      <c r="N112" s="184">
        <v>0</v>
      </c>
      <c r="O112" s="33">
        <v>0</v>
      </c>
      <c r="P112" s="33">
        <v>0</v>
      </c>
      <c r="Q112" s="33">
        <v>0</v>
      </c>
      <c r="R112" s="33">
        <v>0</v>
      </c>
      <c r="S112" s="33"/>
      <c r="T112" s="33"/>
      <c r="U112" s="33"/>
      <c r="V112" s="33"/>
      <c r="W112" s="33">
        <f t="shared" si="17"/>
        <v>0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</row>
    <row r="113" spans="1:751" ht="14.45" customHeight="1" x14ac:dyDescent="0.25">
      <c r="A113" s="25" t="s">
        <v>120</v>
      </c>
      <c r="B113" s="26"/>
      <c r="C113" s="27" t="s">
        <v>0</v>
      </c>
      <c r="D113" s="27" t="s">
        <v>27</v>
      </c>
      <c r="E113" s="28">
        <v>2666</v>
      </c>
      <c r="F113" s="34">
        <v>211</v>
      </c>
      <c r="G113" s="31">
        <v>211</v>
      </c>
      <c r="H113" s="31">
        <v>0</v>
      </c>
      <c r="I113" s="31">
        <v>0</v>
      </c>
      <c r="J113" s="31">
        <v>500</v>
      </c>
      <c r="K113" s="40">
        <v>1066</v>
      </c>
      <c r="L113" s="33">
        <v>800</v>
      </c>
      <c r="M113" s="191">
        <v>800</v>
      </c>
      <c r="N113" s="184">
        <v>0</v>
      </c>
      <c r="O113" s="33">
        <v>0</v>
      </c>
      <c r="P113" s="33">
        <v>378</v>
      </c>
      <c r="Q113" s="33">
        <v>0</v>
      </c>
      <c r="R113" s="33">
        <v>12</v>
      </c>
      <c r="S113" s="33">
        <v>198</v>
      </c>
      <c r="T113" s="33"/>
      <c r="U113" s="33">
        <v>268</v>
      </c>
      <c r="V113" s="33"/>
      <c r="W113" s="33">
        <f t="shared" si="17"/>
        <v>856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</row>
    <row r="114" spans="1:751" ht="14.45" customHeight="1" x14ac:dyDescent="0.25">
      <c r="A114" s="67" t="s">
        <v>121</v>
      </c>
      <c r="B114" s="108"/>
      <c r="C114" s="69" t="s">
        <v>0</v>
      </c>
      <c r="D114" s="69" t="s">
        <v>21</v>
      </c>
      <c r="E114" s="70">
        <v>888</v>
      </c>
      <c r="F114" s="109">
        <v>100</v>
      </c>
      <c r="G114" s="73">
        <v>100</v>
      </c>
      <c r="H114" s="73">
        <v>0</v>
      </c>
      <c r="I114" s="73">
        <v>100</v>
      </c>
      <c r="J114" s="73">
        <v>100</v>
      </c>
      <c r="K114" s="32">
        <v>100</v>
      </c>
      <c r="L114" s="41">
        <v>0</v>
      </c>
      <c r="M114" s="208">
        <v>250</v>
      </c>
      <c r="N114" s="184">
        <v>0</v>
      </c>
      <c r="O114" s="41">
        <v>0</v>
      </c>
      <c r="P114" s="41">
        <v>0</v>
      </c>
      <c r="Q114" s="41">
        <v>0</v>
      </c>
      <c r="R114" s="41">
        <v>0</v>
      </c>
      <c r="S114" s="41"/>
      <c r="T114" s="41"/>
      <c r="U114" s="41"/>
      <c r="V114" s="41"/>
      <c r="W114" s="33">
        <f t="shared" si="17"/>
        <v>0</v>
      </c>
    </row>
    <row r="115" spans="1:751" ht="14.45" customHeight="1" x14ac:dyDescent="0.25">
      <c r="A115" s="25" t="s">
        <v>121</v>
      </c>
      <c r="B115" s="26"/>
      <c r="C115" s="27" t="s">
        <v>0</v>
      </c>
      <c r="D115" s="27" t="s">
        <v>27</v>
      </c>
      <c r="E115" s="28">
        <v>1769</v>
      </c>
      <c r="F115" s="34">
        <v>150</v>
      </c>
      <c r="G115" s="30">
        <v>1769</v>
      </c>
      <c r="H115" s="39">
        <v>0</v>
      </c>
      <c r="I115" s="39">
        <v>619</v>
      </c>
      <c r="J115" s="39"/>
      <c r="K115" s="40"/>
      <c r="L115" s="41">
        <v>0</v>
      </c>
      <c r="M115" s="192">
        <v>0</v>
      </c>
      <c r="N115" s="184">
        <v>0</v>
      </c>
      <c r="O115" s="41">
        <v>0</v>
      </c>
      <c r="P115" s="41">
        <v>0</v>
      </c>
      <c r="Q115" s="41">
        <v>0</v>
      </c>
      <c r="R115" s="41">
        <v>0</v>
      </c>
      <c r="S115" s="41"/>
      <c r="T115" s="41"/>
      <c r="U115" s="41"/>
      <c r="V115" s="41"/>
      <c r="W115" s="33">
        <f t="shared" si="17"/>
        <v>0</v>
      </c>
    </row>
    <row r="116" spans="1:751" ht="14.45" customHeight="1" x14ac:dyDescent="0.25">
      <c r="A116" s="117" t="s">
        <v>122</v>
      </c>
      <c r="B116" s="65"/>
      <c r="C116" s="44" t="s">
        <v>54</v>
      </c>
      <c r="D116" s="44" t="s">
        <v>21</v>
      </c>
      <c r="E116" s="45">
        <v>92</v>
      </c>
      <c r="F116" s="44">
        <v>0</v>
      </c>
      <c r="G116" s="90"/>
      <c r="H116" s="90">
        <v>92</v>
      </c>
      <c r="I116" s="90">
        <v>92</v>
      </c>
      <c r="J116" s="90"/>
      <c r="K116" s="32"/>
      <c r="L116" s="41"/>
      <c r="M116" s="192"/>
      <c r="N116" s="184">
        <v>0</v>
      </c>
      <c r="O116" s="41">
        <v>0</v>
      </c>
      <c r="P116" s="41">
        <v>0</v>
      </c>
      <c r="Q116" s="41">
        <v>0</v>
      </c>
      <c r="R116" s="41">
        <v>0</v>
      </c>
      <c r="S116" s="41"/>
      <c r="T116" s="41"/>
      <c r="U116" s="41"/>
      <c r="V116" s="41"/>
      <c r="W116" s="33">
        <f t="shared" si="17"/>
        <v>0</v>
      </c>
    </row>
    <row r="117" spans="1:751" ht="14.45" customHeight="1" x14ac:dyDescent="0.25">
      <c r="A117" s="25" t="s">
        <v>123</v>
      </c>
      <c r="B117" s="49"/>
      <c r="C117" s="27" t="s">
        <v>124</v>
      </c>
      <c r="D117" s="27" t="s">
        <v>21</v>
      </c>
      <c r="E117" s="28">
        <v>267</v>
      </c>
      <c r="F117" s="29">
        <v>0</v>
      </c>
      <c r="G117" s="31"/>
      <c r="H117" s="74">
        <v>80</v>
      </c>
      <c r="I117" s="74">
        <v>80</v>
      </c>
      <c r="J117" s="74">
        <v>127</v>
      </c>
      <c r="K117" s="32">
        <v>127</v>
      </c>
      <c r="L117" s="41"/>
      <c r="M117" s="192"/>
      <c r="N117" s="184">
        <v>0</v>
      </c>
      <c r="O117" s="41">
        <v>0</v>
      </c>
      <c r="P117" s="41">
        <v>0</v>
      </c>
      <c r="Q117" s="41">
        <v>0</v>
      </c>
      <c r="R117" s="41">
        <v>0</v>
      </c>
      <c r="S117" s="41"/>
      <c r="T117" s="41"/>
      <c r="U117" s="41"/>
      <c r="V117" s="41"/>
      <c r="W117" s="33">
        <f t="shared" si="17"/>
        <v>0</v>
      </c>
    </row>
    <row r="118" spans="1:751" x14ac:dyDescent="0.25">
      <c r="A118" s="25" t="s">
        <v>125</v>
      </c>
      <c r="B118" s="49"/>
      <c r="C118" s="27" t="s">
        <v>124</v>
      </c>
      <c r="D118" s="27" t="s">
        <v>21</v>
      </c>
      <c r="E118" s="28">
        <v>267</v>
      </c>
      <c r="F118" s="29">
        <v>100</v>
      </c>
      <c r="G118" s="31">
        <v>100</v>
      </c>
      <c r="H118" s="39">
        <v>150</v>
      </c>
      <c r="I118" s="39">
        <v>150</v>
      </c>
      <c r="J118" s="39">
        <v>10</v>
      </c>
      <c r="K118" s="32">
        <v>10</v>
      </c>
      <c r="L118" s="41"/>
      <c r="M118" s="192"/>
      <c r="N118" s="184">
        <v>0</v>
      </c>
      <c r="O118" s="41">
        <v>0</v>
      </c>
      <c r="P118" s="41">
        <v>0</v>
      </c>
      <c r="Q118" s="41">
        <v>0</v>
      </c>
      <c r="R118" s="41">
        <v>0</v>
      </c>
      <c r="S118" s="41"/>
      <c r="T118" s="41"/>
      <c r="U118" s="41"/>
      <c r="V118" s="41"/>
      <c r="W118" s="33">
        <f t="shared" si="17"/>
        <v>0</v>
      </c>
    </row>
    <row r="119" spans="1:751" x14ac:dyDescent="0.25">
      <c r="A119" s="25" t="s">
        <v>126</v>
      </c>
      <c r="B119" s="49"/>
      <c r="C119" s="27" t="s">
        <v>0</v>
      </c>
      <c r="D119" s="27" t="s">
        <v>27</v>
      </c>
      <c r="E119" s="28">
        <v>3513</v>
      </c>
      <c r="F119" s="34">
        <v>816</v>
      </c>
      <c r="G119" s="30">
        <v>416</v>
      </c>
      <c r="H119" s="39">
        <v>700</v>
      </c>
      <c r="I119" s="39">
        <v>700</v>
      </c>
      <c r="J119" s="39">
        <v>800</v>
      </c>
      <c r="K119" s="40">
        <v>800</v>
      </c>
      <c r="L119" s="41">
        <v>362</v>
      </c>
      <c r="M119" s="192">
        <v>362</v>
      </c>
      <c r="N119" s="184">
        <v>0</v>
      </c>
      <c r="O119" s="41">
        <v>46</v>
      </c>
      <c r="P119" s="41">
        <v>0</v>
      </c>
      <c r="Q119" s="41">
        <v>0</v>
      </c>
      <c r="R119" s="41">
        <v>0</v>
      </c>
      <c r="S119" s="41">
        <v>206</v>
      </c>
      <c r="T119" s="41">
        <v>200</v>
      </c>
      <c r="U119" s="41"/>
      <c r="V119" s="41"/>
      <c r="W119" s="33">
        <f t="shared" si="17"/>
        <v>452</v>
      </c>
    </row>
    <row r="120" spans="1:751" x14ac:dyDescent="0.25">
      <c r="A120" s="42" t="s">
        <v>127</v>
      </c>
      <c r="B120" s="43"/>
      <c r="C120" s="44" t="s">
        <v>0</v>
      </c>
      <c r="D120" s="44" t="s">
        <v>27</v>
      </c>
      <c r="E120" s="45">
        <f>10*177.721</f>
        <v>1777.21</v>
      </c>
      <c r="F120" s="50">
        <v>0</v>
      </c>
      <c r="G120" s="48">
        <v>0</v>
      </c>
      <c r="H120" s="48">
        <v>50</v>
      </c>
      <c r="I120" s="48">
        <v>50</v>
      </c>
      <c r="J120" s="48">
        <v>188</v>
      </c>
      <c r="K120" s="40">
        <v>182</v>
      </c>
      <c r="L120" s="41">
        <v>611</v>
      </c>
      <c r="M120" s="192">
        <v>611</v>
      </c>
      <c r="N120" s="184">
        <v>0</v>
      </c>
      <c r="O120" s="41">
        <v>0</v>
      </c>
      <c r="P120" s="41">
        <v>0</v>
      </c>
      <c r="Q120" s="41">
        <v>9</v>
      </c>
      <c r="R120" s="41">
        <v>0</v>
      </c>
      <c r="S120" s="41">
        <v>29</v>
      </c>
      <c r="T120" s="41"/>
      <c r="U120" s="41"/>
      <c r="V120" s="41">
        <v>69</v>
      </c>
      <c r="W120" s="33">
        <f t="shared" si="17"/>
        <v>107</v>
      </c>
    </row>
    <row r="121" spans="1:751" x14ac:dyDescent="0.25">
      <c r="A121" s="42" t="s">
        <v>128</v>
      </c>
      <c r="B121" s="43"/>
      <c r="C121" s="44" t="s">
        <v>0</v>
      </c>
      <c r="D121" s="44" t="s">
        <v>21</v>
      </c>
      <c r="E121" s="45">
        <v>5332</v>
      </c>
      <c r="F121" s="50"/>
      <c r="G121" s="48"/>
      <c r="H121" s="48"/>
      <c r="I121" s="48"/>
      <c r="J121" s="48"/>
      <c r="K121" s="40"/>
      <c r="L121" s="41">
        <v>800</v>
      </c>
      <c r="M121" s="192">
        <v>800</v>
      </c>
      <c r="N121" s="184">
        <v>0</v>
      </c>
      <c r="O121" s="41">
        <v>0</v>
      </c>
      <c r="P121" s="41">
        <v>0</v>
      </c>
      <c r="Q121" s="41">
        <v>353</v>
      </c>
      <c r="R121" s="41">
        <v>0</v>
      </c>
      <c r="S121" s="41"/>
      <c r="T121" s="41"/>
      <c r="U121" s="41">
        <v>440</v>
      </c>
      <c r="V121" s="41">
        <v>472</v>
      </c>
      <c r="W121" s="33">
        <f t="shared" si="17"/>
        <v>1265</v>
      </c>
    </row>
    <row r="122" spans="1:751" x14ac:dyDescent="0.25">
      <c r="A122" s="210" t="s">
        <v>238</v>
      </c>
      <c r="B122" s="211"/>
      <c r="C122" s="203" t="s">
        <v>0</v>
      </c>
      <c r="D122" s="203" t="s">
        <v>21</v>
      </c>
      <c r="E122" s="202">
        <v>489</v>
      </c>
      <c r="F122" s="193"/>
      <c r="G122" s="193">
        <v>50</v>
      </c>
      <c r="H122" s="48"/>
      <c r="I122" s="48"/>
      <c r="J122" s="48">
        <v>0</v>
      </c>
      <c r="K122" s="40">
        <v>0</v>
      </c>
      <c r="L122" s="41">
        <v>0</v>
      </c>
      <c r="M122" s="192">
        <v>50</v>
      </c>
      <c r="N122" s="184"/>
      <c r="O122" s="41"/>
      <c r="P122" s="41"/>
      <c r="Q122" s="41"/>
      <c r="R122" s="41"/>
      <c r="S122" s="41"/>
      <c r="T122" s="41"/>
      <c r="U122" s="41"/>
      <c r="V122" s="41"/>
      <c r="W122" s="33"/>
    </row>
    <row r="123" spans="1:751" x14ac:dyDescent="0.25">
      <c r="A123" s="65" t="s">
        <v>129</v>
      </c>
      <c r="B123" s="44"/>
      <c r="C123" s="44" t="s">
        <v>54</v>
      </c>
      <c r="D123" s="44" t="s">
        <v>21</v>
      </c>
      <c r="E123" s="45">
        <v>216</v>
      </c>
      <c r="F123" s="46">
        <v>0</v>
      </c>
      <c r="G123" s="47">
        <v>0</v>
      </c>
      <c r="H123" s="90">
        <v>216</v>
      </c>
      <c r="I123" s="90">
        <v>216</v>
      </c>
      <c r="J123" s="90"/>
      <c r="K123" s="32"/>
      <c r="L123" s="41"/>
      <c r="M123" s="193"/>
      <c r="N123" s="184">
        <v>0</v>
      </c>
      <c r="O123" s="41">
        <v>0</v>
      </c>
      <c r="P123" s="41">
        <v>0</v>
      </c>
      <c r="Q123" s="41">
        <v>0</v>
      </c>
      <c r="R123" s="41">
        <v>0</v>
      </c>
      <c r="S123" s="41"/>
      <c r="T123" s="41"/>
      <c r="U123" s="41"/>
      <c r="V123" s="41"/>
      <c r="W123" s="33">
        <f t="shared" si="17"/>
        <v>0</v>
      </c>
    </row>
    <row r="124" spans="1:751" x14ac:dyDescent="0.25">
      <c r="A124" s="65" t="s">
        <v>130</v>
      </c>
      <c r="B124" s="44"/>
      <c r="C124" s="44" t="s">
        <v>54</v>
      </c>
      <c r="D124" s="44" t="s">
        <v>21</v>
      </c>
      <c r="E124" s="45">
        <v>15</v>
      </c>
      <c r="F124" s="46">
        <v>0</v>
      </c>
      <c r="G124" s="47">
        <v>0</v>
      </c>
      <c r="H124" s="90">
        <v>15</v>
      </c>
      <c r="I124" s="90">
        <v>15</v>
      </c>
      <c r="J124" s="90"/>
      <c r="K124" s="32"/>
      <c r="L124" s="41"/>
      <c r="M124" s="192"/>
      <c r="N124" s="184">
        <v>0</v>
      </c>
      <c r="O124" s="41">
        <v>0</v>
      </c>
      <c r="P124" s="41">
        <v>0</v>
      </c>
      <c r="Q124" s="41">
        <v>0</v>
      </c>
      <c r="R124" s="41">
        <v>0</v>
      </c>
      <c r="S124" s="41"/>
      <c r="T124" s="41"/>
      <c r="U124" s="41"/>
      <c r="V124" s="41"/>
      <c r="W124" s="33">
        <f t="shared" si="17"/>
        <v>0</v>
      </c>
    </row>
    <row r="125" spans="1:751" x14ac:dyDescent="0.25">
      <c r="A125" s="65" t="s">
        <v>131</v>
      </c>
      <c r="B125" s="44"/>
      <c r="C125" s="44" t="s">
        <v>54</v>
      </c>
      <c r="D125" s="44" t="s">
        <v>21</v>
      </c>
      <c r="E125" s="45">
        <v>69</v>
      </c>
      <c r="F125" s="46"/>
      <c r="G125" s="47"/>
      <c r="H125" s="90">
        <v>69</v>
      </c>
      <c r="I125" s="90">
        <v>69</v>
      </c>
      <c r="J125" s="90"/>
      <c r="K125" s="32"/>
      <c r="L125" s="41"/>
      <c r="M125" s="192"/>
      <c r="N125" s="184">
        <v>0</v>
      </c>
      <c r="O125" s="41">
        <v>0</v>
      </c>
      <c r="P125" s="41">
        <v>0</v>
      </c>
      <c r="Q125" s="41">
        <v>0</v>
      </c>
      <c r="R125" s="41">
        <v>0</v>
      </c>
      <c r="S125" s="41"/>
      <c r="T125" s="41"/>
      <c r="U125" s="41"/>
      <c r="V125" s="41"/>
      <c r="W125" s="33">
        <f t="shared" si="17"/>
        <v>0</v>
      </c>
    </row>
    <row r="126" spans="1:751" s="4" customFormat="1" x14ac:dyDescent="0.25">
      <c r="A126" s="49" t="s">
        <v>132</v>
      </c>
      <c r="B126" s="27"/>
      <c r="C126" s="27" t="s">
        <v>24</v>
      </c>
      <c r="D126" s="27" t="s">
        <v>21</v>
      </c>
      <c r="E126" s="28">
        <v>280</v>
      </c>
      <c r="F126" s="34">
        <v>0</v>
      </c>
      <c r="G126" s="30">
        <v>0</v>
      </c>
      <c r="H126" s="114">
        <v>0</v>
      </c>
      <c r="I126" s="114">
        <v>280</v>
      </c>
      <c r="J126" s="114"/>
      <c r="K126" s="32"/>
      <c r="L126" s="33"/>
      <c r="M126" s="192"/>
      <c r="N126" s="184">
        <v>0</v>
      </c>
      <c r="O126" s="33">
        <v>0</v>
      </c>
      <c r="P126" s="33">
        <v>0</v>
      </c>
      <c r="Q126" s="33">
        <v>0</v>
      </c>
      <c r="R126" s="33">
        <v>0</v>
      </c>
      <c r="S126" s="33"/>
      <c r="T126" s="33"/>
      <c r="U126" s="33"/>
      <c r="V126" s="33"/>
      <c r="W126" s="33">
        <f t="shared" si="17"/>
        <v>0</v>
      </c>
    </row>
    <row r="127" spans="1:751" s="4" customFormat="1" x14ac:dyDescent="0.25">
      <c r="A127" s="49" t="s">
        <v>133</v>
      </c>
      <c r="B127" s="27"/>
      <c r="C127" s="27" t="s">
        <v>24</v>
      </c>
      <c r="D127" s="27" t="s">
        <v>21</v>
      </c>
      <c r="E127" s="28">
        <v>123</v>
      </c>
      <c r="F127" s="34">
        <v>0</v>
      </c>
      <c r="G127" s="30">
        <v>0</v>
      </c>
      <c r="H127" s="114">
        <v>0</v>
      </c>
      <c r="I127" s="114">
        <v>123</v>
      </c>
      <c r="J127" s="114"/>
      <c r="K127" s="32"/>
      <c r="L127" s="33"/>
      <c r="M127" s="191"/>
      <c r="N127" s="184">
        <v>0</v>
      </c>
      <c r="O127" s="33">
        <v>0</v>
      </c>
      <c r="P127" s="33">
        <v>0</v>
      </c>
      <c r="Q127" s="33">
        <v>0</v>
      </c>
      <c r="R127" s="33">
        <v>0</v>
      </c>
      <c r="S127" s="33"/>
      <c r="T127" s="33"/>
      <c r="U127" s="33"/>
      <c r="V127" s="33"/>
      <c r="W127" s="33">
        <f t="shared" si="17"/>
        <v>0</v>
      </c>
    </row>
    <row r="128" spans="1:751" s="4" customFormat="1" x14ac:dyDescent="0.25">
      <c r="A128" s="49" t="s">
        <v>134</v>
      </c>
      <c r="B128" s="27"/>
      <c r="C128" s="27" t="s">
        <v>24</v>
      </c>
      <c r="D128" s="27" t="s">
        <v>21</v>
      </c>
      <c r="E128" s="28">
        <v>121</v>
      </c>
      <c r="F128" s="34">
        <v>0</v>
      </c>
      <c r="G128" s="30">
        <v>0</v>
      </c>
      <c r="H128" s="114">
        <v>0</v>
      </c>
      <c r="I128" s="114">
        <v>121</v>
      </c>
      <c r="J128" s="114"/>
      <c r="K128" s="32"/>
      <c r="L128" s="33"/>
      <c r="M128" s="191"/>
      <c r="N128" s="184">
        <v>0</v>
      </c>
      <c r="O128" s="33">
        <v>0</v>
      </c>
      <c r="P128" s="33">
        <v>0</v>
      </c>
      <c r="Q128" s="33">
        <v>0</v>
      </c>
      <c r="R128" s="33">
        <v>0</v>
      </c>
      <c r="S128" s="33"/>
      <c r="T128" s="33"/>
      <c r="U128" s="33"/>
      <c r="V128" s="33"/>
      <c r="W128" s="33">
        <f t="shared" si="17"/>
        <v>0</v>
      </c>
    </row>
    <row r="129" spans="1:23" s="4" customFormat="1" x14ac:dyDescent="0.25">
      <c r="A129" s="49" t="s">
        <v>135</v>
      </c>
      <c r="B129" s="27"/>
      <c r="C129" s="27" t="s">
        <v>24</v>
      </c>
      <c r="D129" s="27" t="s">
        <v>21</v>
      </c>
      <c r="E129" s="28">
        <v>77</v>
      </c>
      <c r="F129" s="34">
        <v>0</v>
      </c>
      <c r="G129" s="30">
        <v>0</v>
      </c>
      <c r="H129" s="114">
        <v>0</v>
      </c>
      <c r="I129" s="114">
        <v>77</v>
      </c>
      <c r="J129" s="114"/>
      <c r="K129" s="32"/>
      <c r="L129" s="33"/>
      <c r="M129" s="191"/>
      <c r="N129" s="184">
        <v>0</v>
      </c>
      <c r="O129" s="33">
        <v>0</v>
      </c>
      <c r="P129" s="33">
        <v>0</v>
      </c>
      <c r="Q129" s="33">
        <v>0</v>
      </c>
      <c r="R129" s="33">
        <v>0</v>
      </c>
      <c r="S129" s="33"/>
      <c r="T129" s="33"/>
      <c r="U129" s="33"/>
      <c r="V129" s="33"/>
      <c r="W129" s="33">
        <f t="shared" si="17"/>
        <v>0</v>
      </c>
    </row>
    <row r="130" spans="1:23" ht="15.75" thickBot="1" x14ac:dyDescent="0.3">
      <c r="A130" s="59" t="s">
        <v>17</v>
      </c>
      <c r="B130" s="59" t="s">
        <v>17</v>
      </c>
      <c r="C130" s="60" t="s">
        <v>17</v>
      </c>
      <c r="D130" s="60" t="s">
        <v>17</v>
      </c>
      <c r="E130" s="60" t="s">
        <v>17</v>
      </c>
      <c r="F130" s="29" t="s">
        <v>17</v>
      </c>
      <c r="K130" s="24"/>
      <c r="M130" s="191"/>
    </row>
    <row r="131" spans="1:23" ht="15.75" thickBot="1" x14ac:dyDescent="0.3">
      <c r="A131" s="18" t="s">
        <v>136</v>
      </c>
      <c r="B131" s="19"/>
      <c r="C131" s="19"/>
      <c r="D131" s="19"/>
      <c r="E131" s="21">
        <f t="shared" ref="E131:L131" si="18">SUM(E133:E144)</f>
        <v>17916.504208385999</v>
      </c>
      <c r="F131" s="21">
        <f t="shared" si="18"/>
        <v>1062</v>
      </c>
      <c r="G131" s="21">
        <f t="shared" si="18"/>
        <v>1030</v>
      </c>
      <c r="H131" s="21">
        <f t="shared" si="18"/>
        <v>1600</v>
      </c>
      <c r="I131" s="21">
        <f t="shared" si="18"/>
        <v>2733</v>
      </c>
      <c r="J131" s="21">
        <f t="shared" si="18"/>
        <v>2750</v>
      </c>
      <c r="K131" s="21">
        <f t="shared" si="18"/>
        <v>1846</v>
      </c>
      <c r="L131" s="21">
        <f t="shared" si="18"/>
        <v>1597</v>
      </c>
      <c r="M131" s="21">
        <f>SUM(M133:M144)</f>
        <v>1947</v>
      </c>
      <c r="N131" s="183">
        <f>SUM(N133:N144)</f>
        <v>41</v>
      </c>
      <c r="O131" s="21">
        <f>SUM(O133:O144)</f>
        <v>53</v>
      </c>
      <c r="P131" s="21">
        <f>SUM(P133:P143)</f>
        <v>62</v>
      </c>
      <c r="Q131" s="21">
        <f t="shared" ref="Q131:W131" si="19">SUM(Q133:Q144)</f>
        <v>0</v>
      </c>
      <c r="R131" s="21">
        <f t="shared" si="19"/>
        <v>157</v>
      </c>
      <c r="S131" s="21">
        <f t="shared" si="19"/>
        <v>202</v>
      </c>
      <c r="T131" s="21">
        <f t="shared" si="19"/>
        <v>78</v>
      </c>
      <c r="U131" s="21">
        <f t="shared" si="19"/>
        <v>557</v>
      </c>
      <c r="V131" s="21">
        <f>SUM(V133:V144)</f>
        <v>418</v>
      </c>
      <c r="W131" s="21">
        <f t="shared" si="19"/>
        <v>1568</v>
      </c>
    </row>
    <row r="132" spans="1:23" x14ac:dyDescent="0.25">
      <c r="A132" s="59" t="s">
        <v>17</v>
      </c>
      <c r="B132" s="59" t="s">
        <v>17</v>
      </c>
      <c r="C132" s="60" t="s">
        <v>17</v>
      </c>
      <c r="D132" s="60" t="s">
        <v>17</v>
      </c>
      <c r="E132" s="60" t="s">
        <v>17</v>
      </c>
      <c r="F132" s="61" t="s">
        <v>17</v>
      </c>
      <c r="G132" s="77" t="s">
        <v>17</v>
      </c>
      <c r="K132" s="24"/>
    </row>
    <row r="133" spans="1:23" s="4" customFormat="1" x14ac:dyDescent="0.25">
      <c r="A133" s="26" t="s">
        <v>137</v>
      </c>
      <c r="B133" s="26"/>
      <c r="C133" s="27" t="s">
        <v>0</v>
      </c>
      <c r="D133" s="27" t="s">
        <v>21</v>
      </c>
      <c r="E133" s="28">
        <v>597</v>
      </c>
      <c r="F133" s="29">
        <v>0</v>
      </c>
      <c r="G133" s="31">
        <v>0</v>
      </c>
      <c r="H133" s="114">
        <v>0</v>
      </c>
      <c r="I133" s="114">
        <v>500</v>
      </c>
      <c r="J133" s="114"/>
      <c r="K133" s="32"/>
      <c r="L133" s="33">
        <v>0</v>
      </c>
      <c r="M133" s="191">
        <v>0</v>
      </c>
      <c r="N133" s="184">
        <v>0</v>
      </c>
      <c r="O133" s="33">
        <v>0</v>
      </c>
      <c r="P133" s="33"/>
      <c r="Q133" s="33">
        <v>0</v>
      </c>
      <c r="R133" s="33">
        <v>0</v>
      </c>
      <c r="S133" s="33"/>
      <c r="T133" s="33"/>
      <c r="U133" s="33"/>
      <c r="V133" s="33"/>
      <c r="W133" s="33">
        <f>SUM(N133:V133)</f>
        <v>0</v>
      </c>
    </row>
    <row r="134" spans="1:23" x14ac:dyDescent="0.25">
      <c r="A134" s="26" t="s">
        <v>138</v>
      </c>
      <c r="B134" s="26"/>
      <c r="C134" s="27" t="s">
        <v>0</v>
      </c>
      <c r="D134" s="27" t="s">
        <v>27</v>
      </c>
      <c r="E134" s="28">
        <v>2544</v>
      </c>
      <c r="F134" s="34">
        <v>551</v>
      </c>
      <c r="G134" s="30">
        <v>400</v>
      </c>
      <c r="H134" s="39">
        <v>500</v>
      </c>
      <c r="I134" s="39">
        <v>500</v>
      </c>
      <c r="J134" s="39">
        <v>600</v>
      </c>
      <c r="K134" s="32">
        <v>350</v>
      </c>
      <c r="L134" s="41">
        <v>0</v>
      </c>
      <c r="M134" s="193">
        <v>350</v>
      </c>
      <c r="N134" s="184">
        <v>0</v>
      </c>
      <c r="O134" s="41">
        <v>0</v>
      </c>
      <c r="P134" s="41"/>
      <c r="Q134" s="41">
        <v>0</v>
      </c>
      <c r="R134" s="41">
        <v>0</v>
      </c>
      <c r="S134" s="41"/>
      <c r="T134" s="41">
        <v>38</v>
      </c>
      <c r="U134" s="41">
        <v>238</v>
      </c>
      <c r="V134" s="41"/>
      <c r="W134" s="33">
        <f t="shared" ref="W134:W144" si="20">SUM(N134:V134)</f>
        <v>276</v>
      </c>
    </row>
    <row r="135" spans="1:23" x14ac:dyDescent="0.25">
      <c r="A135" s="26" t="s">
        <v>139</v>
      </c>
      <c r="B135" s="26"/>
      <c r="C135" s="27" t="s">
        <v>0</v>
      </c>
      <c r="D135" s="27" t="s">
        <v>27</v>
      </c>
      <c r="E135" s="28">
        <v>1850.5849583859999</v>
      </c>
      <c r="F135" s="34">
        <v>80</v>
      </c>
      <c r="G135" s="30">
        <v>50</v>
      </c>
      <c r="H135" s="39">
        <v>100</v>
      </c>
      <c r="I135" s="39">
        <v>100</v>
      </c>
      <c r="J135" s="39">
        <v>100</v>
      </c>
      <c r="K135" s="32">
        <v>100</v>
      </c>
      <c r="L135" s="41">
        <v>350</v>
      </c>
      <c r="M135" s="192">
        <v>350</v>
      </c>
      <c r="N135" s="184">
        <v>0</v>
      </c>
      <c r="O135" s="41">
        <v>53</v>
      </c>
      <c r="P135" s="41">
        <v>0</v>
      </c>
      <c r="Q135" s="41">
        <v>0</v>
      </c>
      <c r="R135" s="41">
        <v>0</v>
      </c>
      <c r="S135" s="41"/>
      <c r="T135" s="41"/>
      <c r="U135" s="41"/>
      <c r="V135" s="41">
        <v>305</v>
      </c>
      <c r="W135" s="33">
        <f t="shared" si="20"/>
        <v>358</v>
      </c>
    </row>
    <row r="136" spans="1:23" x14ac:dyDescent="0.25">
      <c r="A136" s="26" t="s">
        <v>139</v>
      </c>
      <c r="B136" s="26"/>
      <c r="C136" s="27" t="s">
        <v>0</v>
      </c>
      <c r="D136" s="27" t="s">
        <v>21</v>
      </c>
      <c r="E136" s="28">
        <f>618+(9.25*177.721)</f>
        <v>2261.9192499999999</v>
      </c>
      <c r="F136" s="29">
        <v>50</v>
      </c>
      <c r="G136" s="31">
        <v>50</v>
      </c>
      <c r="H136" s="39">
        <v>200</v>
      </c>
      <c r="I136" s="39">
        <v>200</v>
      </c>
      <c r="J136" s="39">
        <v>300</v>
      </c>
      <c r="K136" s="32">
        <v>200</v>
      </c>
      <c r="L136" s="41">
        <v>200</v>
      </c>
      <c r="M136" s="192">
        <v>200</v>
      </c>
      <c r="N136" s="184">
        <v>0</v>
      </c>
      <c r="O136" s="41">
        <v>0</v>
      </c>
      <c r="P136" s="41">
        <v>62</v>
      </c>
      <c r="Q136" s="41">
        <v>0</v>
      </c>
      <c r="R136" s="41">
        <v>0</v>
      </c>
      <c r="S136" s="41">
        <v>202</v>
      </c>
      <c r="T136" s="41">
        <v>40</v>
      </c>
      <c r="U136" s="41"/>
      <c r="V136" s="41">
        <v>113</v>
      </c>
      <c r="W136" s="33">
        <f t="shared" si="20"/>
        <v>417</v>
      </c>
    </row>
    <row r="137" spans="1:23" x14ac:dyDescent="0.25">
      <c r="A137" s="26" t="s">
        <v>140</v>
      </c>
      <c r="B137" s="49"/>
      <c r="C137" s="27" t="s">
        <v>2</v>
      </c>
      <c r="D137" s="27" t="s">
        <v>27</v>
      </c>
      <c r="E137" s="28">
        <v>1781</v>
      </c>
      <c r="F137" s="34">
        <v>200</v>
      </c>
      <c r="G137" s="30">
        <f>50+200</f>
        <v>250</v>
      </c>
      <c r="H137" s="39">
        <v>350</v>
      </c>
      <c r="I137" s="39">
        <v>350</v>
      </c>
      <c r="J137" s="39">
        <v>800</v>
      </c>
      <c r="K137" s="32">
        <v>496</v>
      </c>
      <c r="L137" s="41">
        <v>397</v>
      </c>
      <c r="M137" s="192">
        <v>397</v>
      </c>
      <c r="N137" s="184">
        <v>41</v>
      </c>
      <c r="O137" s="41">
        <v>0</v>
      </c>
      <c r="P137" s="41"/>
      <c r="Q137" s="41">
        <v>0</v>
      </c>
      <c r="R137" s="41">
        <v>157</v>
      </c>
      <c r="S137" s="41"/>
      <c r="T137" s="41"/>
      <c r="U137" s="41"/>
      <c r="V137" s="41"/>
      <c r="W137" s="33">
        <f t="shared" si="20"/>
        <v>198</v>
      </c>
    </row>
    <row r="138" spans="1:23" x14ac:dyDescent="0.25">
      <c r="A138" s="26" t="s">
        <v>141</v>
      </c>
      <c r="B138" s="27"/>
      <c r="C138" s="27" t="s">
        <v>142</v>
      </c>
      <c r="D138" s="27" t="s">
        <v>21</v>
      </c>
      <c r="E138" s="28">
        <v>3481</v>
      </c>
      <c r="F138" s="29">
        <v>50</v>
      </c>
      <c r="G138" s="31">
        <v>50</v>
      </c>
      <c r="H138" s="39">
        <v>100</v>
      </c>
      <c r="I138" s="39">
        <v>100</v>
      </c>
      <c r="J138" s="39">
        <v>50</v>
      </c>
      <c r="K138" s="32">
        <v>50</v>
      </c>
      <c r="L138" s="41"/>
      <c r="M138" s="192"/>
      <c r="N138" s="184">
        <v>0</v>
      </c>
      <c r="O138" s="41">
        <v>0</v>
      </c>
      <c r="P138" s="41"/>
      <c r="Q138" s="41">
        <v>0</v>
      </c>
      <c r="R138" s="41">
        <v>0</v>
      </c>
      <c r="S138" s="41"/>
      <c r="T138" s="41"/>
      <c r="U138" s="41"/>
      <c r="V138" s="41"/>
      <c r="W138" s="33">
        <f t="shared" si="20"/>
        <v>0</v>
      </c>
    </row>
    <row r="139" spans="1:23" x14ac:dyDescent="0.25">
      <c r="A139" s="26" t="s">
        <v>143</v>
      </c>
      <c r="B139" s="27"/>
      <c r="C139" s="27" t="s">
        <v>0</v>
      </c>
      <c r="D139" s="27" t="s">
        <v>21</v>
      </c>
      <c r="E139" s="28">
        <v>151</v>
      </c>
      <c r="F139" s="29"/>
      <c r="G139" s="31"/>
      <c r="H139" s="39"/>
      <c r="I139" s="39">
        <v>0</v>
      </c>
      <c r="J139" s="39">
        <v>50</v>
      </c>
      <c r="K139" s="32">
        <v>50</v>
      </c>
      <c r="L139" s="41">
        <v>50</v>
      </c>
      <c r="M139" s="192">
        <v>50</v>
      </c>
      <c r="N139" s="184">
        <v>0</v>
      </c>
      <c r="O139" s="41">
        <v>0</v>
      </c>
      <c r="P139" s="41"/>
      <c r="Q139" s="41">
        <v>0</v>
      </c>
      <c r="R139" s="41">
        <v>0</v>
      </c>
      <c r="S139" s="41"/>
      <c r="T139" s="41"/>
      <c r="U139" s="41"/>
      <c r="V139" s="41"/>
      <c r="W139" s="33">
        <f t="shared" si="20"/>
        <v>0</v>
      </c>
    </row>
    <row r="140" spans="1:23" x14ac:dyDescent="0.25">
      <c r="A140" s="26" t="s">
        <v>144</v>
      </c>
      <c r="B140" s="27"/>
      <c r="C140" s="27" t="s">
        <v>73</v>
      </c>
      <c r="D140" s="27" t="s">
        <v>21</v>
      </c>
      <c r="E140" s="28">
        <f>10*200</f>
        <v>2000</v>
      </c>
      <c r="F140" s="29"/>
      <c r="G140" s="31"/>
      <c r="H140" s="39"/>
      <c r="I140" s="39"/>
      <c r="J140" s="74">
        <v>250</v>
      </c>
      <c r="K140" s="32">
        <v>250</v>
      </c>
      <c r="L140" s="41">
        <v>250</v>
      </c>
      <c r="M140" s="192">
        <v>250</v>
      </c>
      <c r="N140" s="184">
        <v>0</v>
      </c>
      <c r="O140" s="41">
        <v>0</v>
      </c>
      <c r="P140" s="41"/>
      <c r="Q140" s="41">
        <v>0</v>
      </c>
      <c r="R140" s="41">
        <v>0</v>
      </c>
      <c r="S140" s="41"/>
      <c r="T140" s="41"/>
      <c r="U140" s="41"/>
      <c r="V140" s="41"/>
      <c r="W140" s="33">
        <f t="shared" si="20"/>
        <v>0</v>
      </c>
    </row>
    <row r="141" spans="1:23" s="4" customFormat="1" x14ac:dyDescent="0.25">
      <c r="A141" s="49" t="s">
        <v>145</v>
      </c>
      <c r="B141" s="49"/>
      <c r="C141" s="27" t="s">
        <v>24</v>
      </c>
      <c r="D141" s="27" t="s">
        <v>21</v>
      </c>
      <c r="E141" s="28">
        <v>393</v>
      </c>
      <c r="F141" s="29">
        <v>0</v>
      </c>
      <c r="G141" s="31">
        <v>0</v>
      </c>
      <c r="H141" s="31">
        <v>0</v>
      </c>
      <c r="I141" s="31">
        <v>393</v>
      </c>
      <c r="J141" s="31"/>
      <c r="K141" s="32"/>
      <c r="L141" s="33"/>
      <c r="M141" s="191"/>
      <c r="N141" s="184">
        <v>0</v>
      </c>
      <c r="O141" s="33">
        <v>0</v>
      </c>
      <c r="P141" s="33"/>
      <c r="Q141" s="33">
        <v>0</v>
      </c>
      <c r="R141" s="33">
        <v>0</v>
      </c>
      <c r="S141" s="33"/>
      <c r="T141" s="33"/>
      <c r="U141" s="33"/>
      <c r="V141" s="33"/>
      <c r="W141" s="33">
        <f t="shared" si="20"/>
        <v>0</v>
      </c>
    </row>
    <row r="142" spans="1:23" s="4" customFormat="1" x14ac:dyDescent="0.25">
      <c r="A142" s="49" t="s">
        <v>146</v>
      </c>
      <c r="B142" s="49"/>
      <c r="C142" s="27" t="s">
        <v>24</v>
      </c>
      <c r="D142" s="27" t="s">
        <v>21</v>
      </c>
      <c r="E142" s="28">
        <v>77</v>
      </c>
      <c r="F142" s="29">
        <v>0</v>
      </c>
      <c r="G142" s="31">
        <v>0</v>
      </c>
      <c r="H142" s="31">
        <v>0</v>
      </c>
      <c r="I142" s="31">
        <v>77</v>
      </c>
      <c r="J142" s="31"/>
      <c r="K142" s="32"/>
      <c r="L142" s="33"/>
      <c r="M142" s="191"/>
      <c r="N142" s="184">
        <v>0</v>
      </c>
      <c r="O142" s="33">
        <v>0</v>
      </c>
      <c r="P142" s="33"/>
      <c r="Q142" s="33">
        <v>0</v>
      </c>
      <c r="R142" s="33">
        <v>0</v>
      </c>
      <c r="S142" s="33"/>
      <c r="T142" s="33"/>
      <c r="U142" s="33"/>
      <c r="V142" s="33"/>
      <c r="W142" s="33">
        <f t="shared" si="20"/>
        <v>0</v>
      </c>
    </row>
    <row r="143" spans="1:23" s="4" customFormat="1" x14ac:dyDescent="0.25">
      <c r="A143" s="49" t="s">
        <v>147</v>
      </c>
      <c r="B143" s="27"/>
      <c r="C143" s="27" t="s">
        <v>24</v>
      </c>
      <c r="D143" s="27" t="s">
        <v>21</v>
      </c>
      <c r="E143" s="28">
        <v>163</v>
      </c>
      <c r="F143" s="29">
        <v>0</v>
      </c>
      <c r="G143" s="31">
        <v>0</v>
      </c>
      <c r="H143" s="31">
        <v>0</v>
      </c>
      <c r="I143" s="31">
        <v>163</v>
      </c>
      <c r="J143" s="31"/>
      <c r="K143" s="32"/>
      <c r="L143" s="33"/>
      <c r="M143" s="191"/>
      <c r="N143" s="184">
        <v>0</v>
      </c>
      <c r="O143" s="33">
        <v>0</v>
      </c>
      <c r="P143" s="33"/>
      <c r="Q143" s="33">
        <v>0</v>
      </c>
      <c r="R143" s="33">
        <v>0</v>
      </c>
      <c r="S143" s="33"/>
      <c r="T143" s="33"/>
      <c r="U143" s="33"/>
      <c r="V143" s="33"/>
      <c r="W143" s="33">
        <f t="shared" si="20"/>
        <v>0</v>
      </c>
    </row>
    <row r="144" spans="1:23" x14ac:dyDescent="0.25">
      <c r="A144" s="26" t="s">
        <v>148</v>
      </c>
      <c r="B144" s="27"/>
      <c r="C144" s="27" t="s">
        <v>0</v>
      </c>
      <c r="D144" s="27" t="s">
        <v>27</v>
      </c>
      <c r="E144" s="28">
        <v>2617</v>
      </c>
      <c r="F144" s="34">
        <v>131</v>
      </c>
      <c r="G144" s="30">
        <v>230</v>
      </c>
      <c r="H144" s="118">
        <v>350</v>
      </c>
      <c r="I144" s="118">
        <v>350</v>
      </c>
      <c r="J144" s="118">
        <v>600</v>
      </c>
      <c r="K144" s="32">
        <v>350</v>
      </c>
      <c r="L144" s="41">
        <v>350</v>
      </c>
      <c r="M144" s="192">
        <v>350</v>
      </c>
      <c r="N144" s="184">
        <v>0</v>
      </c>
      <c r="O144" s="41">
        <v>0</v>
      </c>
      <c r="P144" s="41"/>
      <c r="Q144" s="41">
        <v>0</v>
      </c>
      <c r="R144" s="41">
        <v>0</v>
      </c>
      <c r="S144" s="41"/>
      <c r="T144" s="41"/>
      <c r="U144" s="41">
        <v>319</v>
      </c>
      <c r="V144" s="41"/>
      <c r="W144" s="33">
        <f t="shared" si="20"/>
        <v>319</v>
      </c>
    </row>
    <row r="145" spans="1:23" ht="15.75" thickBot="1" x14ac:dyDescent="0.3">
      <c r="A145" s="59" t="s">
        <v>17</v>
      </c>
      <c r="B145" s="59" t="s">
        <v>17</v>
      </c>
      <c r="C145" s="60" t="s">
        <v>17</v>
      </c>
      <c r="D145" s="60" t="s">
        <v>17</v>
      </c>
      <c r="E145" s="60" t="s">
        <v>17</v>
      </c>
      <c r="F145" s="29" t="s">
        <v>17</v>
      </c>
      <c r="K145" s="24"/>
    </row>
    <row r="146" spans="1:23" ht="15.75" thickBot="1" x14ac:dyDescent="0.3">
      <c r="A146" s="18" t="s">
        <v>149</v>
      </c>
      <c r="B146" s="19"/>
      <c r="C146" s="18"/>
      <c r="D146" s="19"/>
      <c r="E146" s="21">
        <f>SUM(E149:E184)</f>
        <v>36482.046999999999</v>
      </c>
      <c r="F146" s="21">
        <f t="shared" ref="F146:W146" si="21">SUM(F148:F184)</f>
        <v>2254</v>
      </c>
      <c r="G146" s="21">
        <f t="shared" si="21"/>
        <v>1854</v>
      </c>
      <c r="H146" s="21">
        <f t="shared" si="21"/>
        <v>3971</v>
      </c>
      <c r="I146" s="21">
        <f t="shared" si="21"/>
        <v>5000</v>
      </c>
      <c r="J146" s="21">
        <f t="shared" si="21"/>
        <v>4503</v>
      </c>
      <c r="K146" s="21">
        <f t="shared" si="21"/>
        <v>2703</v>
      </c>
      <c r="L146" s="21">
        <f t="shared" si="21"/>
        <v>5758</v>
      </c>
      <c r="M146" s="21">
        <v>6358</v>
      </c>
      <c r="N146" s="183">
        <f t="shared" si="21"/>
        <v>183</v>
      </c>
      <c r="O146" s="21">
        <f t="shared" si="21"/>
        <v>78</v>
      </c>
      <c r="P146" s="21">
        <f t="shared" si="21"/>
        <v>139</v>
      </c>
      <c r="Q146" s="21">
        <f t="shared" si="21"/>
        <v>77</v>
      </c>
      <c r="R146" s="21">
        <f t="shared" si="21"/>
        <v>122</v>
      </c>
      <c r="S146" s="21">
        <f t="shared" si="21"/>
        <v>122</v>
      </c>
      <c r="T146" s="21">
        <f t="shared" si="21"/>
        <v>111</v>
      </c>
      <c r="U146" s="21">
        <f t="shared" si="21"/>
        <v>447</v>
      </c>
      <c r="V146" s="21">
        <f t="shared" si="21"/>
        <v>287</v>
      </c>
      <c r="W146" s="21">
        <f t="shared" si="21"/>
        <v>1566</v>
      </c>
    </row>
    <row r="147" spans="1:23" x14ac:dyDescent="0.25">
      <c r="A147" s="59" t="s">
        <v>17</v>
      </c>
      <c r="B147" s="59" t="s">
        <v>17</v>
      </c>
      <c r="C147" s="60" t="s">
        <v>17</v>
      </c>
      <c r="D147" s="60" t="s">
        <v>17</v>
      </c>
      <c r="E147" s="60" t="s">
        <v>17</v>
      </c>
      <c r="F147" s="61" t="s">
        <v>17</v>
      </c>
      <c r="G147" s="77" t="s">
        <v>17</v>
      </c>
      <c r="K147" s="24"/>
    </row>
    <row r="148" spans="1:23" x14ac:dyDescent="0.25">
      <c r="A148" s="119" t="s">
        <v>150</v>
      </c>
      <c r="B148" s="120"/>
      <c r="C148" s="121" t="s">
        <v>0</v>
      </c>
      <c r="D148" s="27" t="s">
        <v>27</v>
      </c>
      <c r="E148" s="122">
        <v>889</v>
      </c>
      <c r="F148" s="58">
        <v>0</v>
      </c>
      <c r="G148" s="58">
        <v>450</v>
      </c>
      <c r="H148" s="74">
        <v>240</v>
      </c>
      <c r="I148" s="74">
        <v>240</v>
      </c>
      <c r="J148" s="74">
        <v>300</v>
      </c>
      <c r="K148" s="40">
        <v>400</v>
      </c>
      <c r="L148" s="41">
        <v>100</v>
      </c>
      <c r="M148" s="41">
        <v>100</v>
      </c>
      <c r="N148" s="184">
        <v>0</v>
      </c>
      <c r="O148" s="41">
        <v>0</v>
      </c>
      <c r="P148" s="41"/>
      <c r="Q148" s="41">
        <v>0</v>
      </c>
      <c r="R148" s="41">
        <v>0</v>
      </c>
      <c r="S148" s="41"/>
      <c r="T148" s="41"/>
      <c r="U148" s="41">
        <v>117</v>
      </c>
      <c r="V148" s="41"/>
      <c r="W148" s="41">
        <f>SUM(N148:V148)</f>
        <v>117</v>
      </c>
    </row>
    <row r="149" spans="1:23" x14ac:dyDescent="0.25">
      <c r="A149" s="26" t="s">
        <v>151</v>
      </c>
      <c r="B149" s="26"/>
      <c r="C149" s="27" t="s">
        <v>0</v>
      </c>
      <c r="D149" s="27" t="s">
        <v>27</v>
      </c>
      <c r="E149" s="28">
        <v>194</v>
      </c>
      <c r="F149" s="34">
        <v>194</v>
      </c>
      <c r="G149" s="30">
        <v>194</v>
      </c>
      <c r="H149" s="39">
        <v>2</v>
      </c>
      <c r="I149" s="39">
        <v>149</v>
      </c>
      <c r="J149" s="39"/>
      <c r="K149" s="40"/>
      <c r="L149" s="41">
        <v>0</v>
      </c>
      <c r="M149" s="41">
        <v>0</v>
      </c>
      <c r="N149" s="184">
        <v>0</v>
      </c>
      <c r="O149" s="41">
        <v>0</v>
      </c>
      <c r="P149" s="41"/>
      <c r="Q149" s="41">
        <v>0</v>
      </c>
      <c r="R149" s="41">
        <v>0</v>
      </c>
      <c r="S149" s="41"/>
      <c r="T149" s="41"/>
      <c r="U149" s="41"/>
      <c r="V149" s="41"/>
      <c r="W149" s="41">
        <f t="shared" ref="W149:W184" si="22">SUM(N149:V149)</f>
        <v>0</v>
      </c>
    </row>
    <row r="150" spans="1:23" x14ac:dyDescent="0.25">
      <c r="A150" s="26" t="s">
        <v>151</v>
      </c>
      <c r="B150" s="26"/>
      <c r="C150" s="27" t="s">
        <v>0</v>
      </c>
      <c r="D150" s="27" t="s">
        <v>21</v>
      </c>
      <c r="E150" s="28">
        <v>883</v>
      </c>
      <c r="F150" s="29">
        <v>100</v>
      </c>
      <c r="G150" s="31">
        <v>100</v>
      </c>
      <c r="H150" s="39">
        <v>300</v>
      </c>
      <c r="I150" s="39">
        <v>300</v>
      </c>
      <c r="J150" s="39"/>
      <c r="K150" s="32"/>
      <c r="L150" s="41">
        <v>0</v>
      </c>
      <c r="M150" s="41">
        <v>0</v>
      </c>
      <c r="N150" s="184">
        <v>0</v>
      </c>
      <c r="O150" s="41">
        <v>0</v>
      </c>
      <c r="P150" s="41"/>
      <c r="Q150" s="41">
        <v>0</v>
      </c>
      <c r="R150" s="41">
        <v>0</v>
      </c>
      <c r="S150" s="41"/>
      <c r="T150" s="41"/>
      <c r="U150" s="41"/>
      <c r="V150" s="41"/>
      <c r="W150" s="41">
        <f t="shared" si="22"/>
        <v>0</v>
      </c>
    </row>
    <row r="151" spans="1:23" x14ac:dyDescent="0.25">
      <c r="A151" s="26" t="s">
        <v>152</v>
      </c>
      <c r="B151" s="26"/>
      <c r="C151" s="27" t="s">
        <v>0</v>
      </c>
      <c r="D151" s="27" t="s">
        <v>27</v>
      </c>
      <c r="E151" s="28">
        <v>2544</v>
      </c>
      <c r="F151" s="34">
        <v>350</v>
      </c>
      <c r="G151" s="30">
        <v>350</v>
      </c>
      <c r="H151" s="74">
        <v>900</v>
      </c>
      <c r="I151" s="74">
        <v>900</v>
      </c>
      <c r="J151" s="74">
        <v>850</v>
      </c>
      <c r="K151" s="40">
        <v>300</v>
      </c>
      <c r="L151" s="41">
        <v>346</v>
      </c>
      <c r="M151" s="41">
        <v>346</v>
      </c>
      <c r="N151" s="184">
        <v>0</v>
      </c>
      <c r="O151" s="41">
        <v>0</v>
      </c>
      <c r="P151" s="41">
        <v>87</v>
      </c>
      <c r="Q151" s="41">
        <v>0</v>
      </c>
      <c r="R151" s="41">
        <v>0</v>
      </c>
      <c r="S151" s="41">
        <v>122</v>
      </c>
      <c r="T151" s="41"/>
      <c r="U151" s="41">
        <v>65</v>
      </c>
      <c r="V151" s="41"/>
      <c r="W151" s="41">
        <f t="shared" si="22"/>
        <v>274</v>
      </c>
    </row>
    <row r="152" spans="1:23" x14ac:dyDescent="0.25">
      <c r="A152" s="123" t="s">
        <v>153</v>
      </c>
      <c r="B152" s="123"/>
      <c r="C152" s="124" t="s">
        <v>0</v>
      </c>
      <c r="D152" s="124" t="s">
        <v>27</v>
      </c>
      <c r="E152" s="125">
        <v>2466</v>
      </c>
      <c r="F152" s="126"/>
      <c r="G152" s="127"/>
      <c r="H152" s="128"/>
      <c r="I152" s="128"/>
      <c r="J152" s="128"/>
      <c r="K152" s="129"/>
      <c r="L152" s="130">
        <v>246</v>
      </c>
      <c r="M152" s="130">
        <v>246</v>
      </c>
      <c r="N152" s="184">
        <v>0</v>
      </c>
      <c r="O152" s="130">
        <v>0</v>
      </c>
      <c r="P152" s="130"/>
      <c r="Q152" s="130">
        <v>0</v>
      </c>
      <c r="R152" s="130">
        <v>0</v>
      </c>
      <c r="S152" s="130"/>
      <c r="T152" s="130"/>
      <c r="U152" s="130"/>
      <c r="V152" s="130">
        <v>51</v>
      </c>
      <c r="W152" s="41">
        <f t="shared" si="22"/>
        <v>51</v>
      </c>
    </row>
    <row r="153" spans="1:23" x14ac:dyDescent="0.25">
      <c r="A153" s="123" t="s">
        <v>153</v>
      </c>
      <c r="B153" s="123"/>
      <c r="C153" s="124" t="s">
        <v>0</v>
      </c>
      <c r="D153" s="124" t="s">
        <v>21</v>
      </c>
      <c r="E153" s="125">
        <v>889</v>
      </c>
      <c r="F153" s="126"/>
      <c r="G153" s="127"/>
      <c r="H153" s="128"/>
      <c r="I153" s="128"/>
      <c r="J153" s="128"/>
      <c r="K153" s="129"/>
      <c r="L153" s="130">
        <v>50</v>
      </c>
      <c r="M153" s="130">
        <v>50</v>
      </c>
      <c r="N153" s="184">
        <v>0</v>
      </c>
      <c r="O153" s="130">
        <v>0</v>
      </c>
      <c r="P153" s="130"/>
      <c r="Q153" s="130">
        <v>0</v>
      </c>
      <c r="R153" s="130">
        <v>0</v>
      </c>
      <c r="S153" s="130"/>
      <c r="T153" s="130"/>
      <c r="U153" s="130"/>
      <c r="V153" s="130">
        <v>144</v>
      </c>
      <c r="W153" s="41">
        <f t="shared" si="22"/>
        <v>144</v>
      </c>
    </row>
    <row r="154" spans="1:23" x14ac:dyDescent="0.25">
      <c r="A154" s="123" t="s">
        <v>153</v>
      </c>
      <c r="B154" s="123"/>
      <c r="C154" s="124" t="s">
        <v>2</v>
      </c>
      <c r="D154" s="124" t="s">
        <v>27</v>
      </c>
      <c r="E154" s="125">
        <v>2310</v>
      </c>
      <c r="F154" s="126"/>
      <c r="G154" s="127"/>
      <c r="H154" s="128"/>
      <c r="I154" s="128"/>
      <c r="J154" s="128"/>
      <c r="K154" s="129"/>
      <c r="L154" s="130"/>
      <c r="M154" s="130">
        <v>550</v>
      </c>
      <c r="N154" s="184"/>
      <c r="O154" s="130"/>
      <c r="P154" s="130"/>
      <c r="Q154" s="130"/>
      <c r="R154" s="130"/>
      <c r="S154" s="130"/>
      <c r="T154" s="130"/>
      <c r="U154" s="130">
        <v>3</v>
      </c>
      <c r="V154" s="130"/>
      <c r="W154" s="41">
        <f t="shared" si="22"/>
        <v>3</v>
      </c>
    </row>
    <row r="155" spans="1:23" x14ac:dyDescent="0.25">
      <c r="A155" s="123" t="s">
        <v>234</v>
      </c>
      <c r="B155" s="123"/>
      <c r="C155" s="124" t="s">
        <v>0</v>
      </c>
      <c r="D155" s="124" t="s">
        <v>0</v>
      </c>
      <c r="E155" s="125">
        <v>445</v>
      </c>
      <c r="F155" s="126"/>
      <c r="G155" s="127"/>
      <c r="H155" s="128"/>
      <c r="I155" s="128"/>
      <c r="J155" s="128"/>
      <c r="K155" s="129"/>
      <c r="L155" s="130"/>
      <c r="M155" s="130">
        <v>50</v>
      </c>
      <c r="N155" s="184"/>
      <c r="O155" s="130"/>
      <c r="P155" s="130"/>
      <c r="Q155" s="130"/>
      <c r="R155" s="130"/>
      <c r="S155" s="130"/>
      <c r="T155" s="130"/>
      <c r="U155" s="130"/>
      <c r="V155" s="130"/>
      <c r="W155" s="41">
        <f t="shared" si="22"/>
        <v>0</v>
      </c>
    </row>
    <row r="156" spans="1:23" x14ac:dyDescent="0.25">
      <c r="A156" s="43" t="s">
        <v>202</v>
      </c>
      <c r="B156" s="50" t="s">
        <v>66</v>
      </c>
      <c r="C156" s="44" t="s">
        <v>2</v>
      </c>
      <c r="D156" s="44" t="s">
        <v>27</v>
      </c>
      <c r="E156" s="45">
        <v>4325</v>
      </c>
      <c r="F156" s="46">
        <v>343</v>
      </c>
      <c r="G156" s="47">
        <v>143</v>
      </c>
      <c r="H156" s="48">
        <v>200</v>
      </c>
      <c r="I156" s="48">
        <v>100</v>
      </c>
      <c r="J156" s="48">
        <v>1268</v>
      </c>
      <c r="K156" s="40">
        <v>728</v>
      </c>
      <c r="L156" s="41">
        <v>1180</v>
      </c>
      <c r="M156" s="41">
        <v>1180</v>
      </c>
      <c r="N156" s="184">
        <v>106</v>
      </c>
      <c r="O156" s="41">
        <v>0</v>
      </c>
      <c r="P156" s="41">
        <v>51</v>
      </c>
      <c r="Q156" s="41">
        <v>57</v>
      </c>
      <c r="R156" s="41">
        <v>90</v>
      </c>
      <c r="S156" s="41"/>
      <c r="T156" s="41"/>
      <c r="U156" s="41">
        <v>119</v>
      </c>
      <c r="V156" s="41">
        <v>85</v>
      </c>
      <c r="W156" s="41">
        <f t="shared" si="22"/>
        <v>508</v>
      </c>
    </row>
    <row r="157" spans="1:23" x14ac:dyDescent="0.25">
      <c r="A157" s="43" t="s">
        <v>154</v>
      </c>
      <c r="B157" s="50" t="s">
        <v>66</v>
      </c>
      <c r="C157" s="44" t="s">
        <v>1</v>
      </c>
      <c r="D157" s="44" t="s">
        <v>27</v>
      </c>
      <c r="E157" s="45">
        <v>1454</v>
      </c>
      <c r="F157" s="46">
        <v>372</v>
      </c>
      <c r="G157" s="47">
        <v>72</v>
      </c>
      <c r="H157" s="48">
        <v>200</v>
      </c>
      <c r="I157" s="48">
        <v>200</v>
      </c>
      <c r="J157" s="48">
        <v>300</v>
      </c>
      <c r="K157" s="40">
        <v>200</v>
      </c>
      <c r="L157" s="41">
        <v>450</v>
      </c>
      <c r="M157" s="41">
        <v>450</v>
      </c>
      <c r="N157" s="184">
        <v>0</v>
      </c>
      <c r="O157" s="41">
        <v>0</v>
      </c>
      <c r="P157" s="41"/>
      <c r="Q157" s="41">
        <v>0</v>
      </c>
      <c r="R157" s="41">
        <v>0</v>
      </c>
      <c r="S157" s="41"/>
      <c r="T157" s="41"/>
      <c r="U157" s="41"/>
      <c r="V157" s="41"/>
      <c r="W157" s="41">
        <f t="shared" si="22"/>
        <v>0</v>
      </c>
    </row>
    <row r="158" spans="1:23" x14ac:dyDescent="0.25">
      <c r="A158" s="43" t="s">
        <v>155</v>
      </c>
      <c r="B158" s="50"/>
      <c r="C158" s="44" t="s">
        <v>1</v>
      </c>
      <c r="D158" s="44" t="s">
        <v>27</v>
      </c>
      <c r="E158" s="45">
        <v>1950</v>
      </c>
      <c r="F158" s="46"/>
      <c r="G158" s="47"/>
      <c r="H158" s="48"/>
      <c r="I158" s="48">
        <v>0</v>
      </c>
      <c r="J158" s="48">
        <v>0</v>
      </c>
      <c r="K158" s="40">
        <v>100</v>
      </c>
      <c r="L158" s="41">
        <v>250</v>
      </c>
      <c r="M158" s="41">
        <v>200</v>
      </c>
      <c r="N158" s="184">
        <v>73</v>
      </c>
      <c r="O158" s="41">
        <v>0</v>
      </c>
      <c r="P158" s="41"/>
      <c r="Q158" s="41">
        <v>20</v>
      </c>
      <c r="R158" s="41">
        <v>24</v>
      </c>
      <c r="S158" s="41"/>
      <c r="T158" s="41">
        <v>96</v>
      </c>
      <c r="U158" s="41"/>
      <c r="V158" s="41">
        <v>3</v>
      </c>
      <c r="W158" s="41">
        <f t="shared" si="22"/>
        <v>216</v>
      </c>
    </row>
    <row r="159" spans="1:23" x14ac:dyDescent="0.25">
      <c r="A159" s="43" t="s">
        <v>155</v>
      </c>
      <c r="B159" s="50"/>
      <c r="C159" s="44" t="s">
        <v>1</v>
      </c>
      <c r="D159" s="44" t="s">
        <v>21</v>
      </c>
      <c r="E159" s="45">
        <v>76</v>
      </c>
      <c r="F159" s="46"/>
      <c r="G159" s="47"/>
      <c r="H159" s="48"/>
      <c r="I159" s="48"/>
      <c r="J159" s="48"/>
      <c r="K159" s="40"/>
      <c r="L159" s="41"/>
      <c r="M159" s="41">
        <v>50</v>
      </c>
      <c r="N159" s="184"/>
      <c r="O159" s="41"/>
      <c r="P159" s="41"/>
      <c r="Q159" s="41"/>
      <c r="R159" s="41"/>
      <c r="S159" s="41"/>
      <c r="T159" s="41"/>
      <c r="U159" s="41"/>
      <c r="V159" s="41"/>
      <c r="W159" s="41">
        <f t="shared" si="22"/>
        <v>0</v>
      </c>
    </row>
    <row r="160" spans="1:23" x14ac:dyDescent="0.25">
      <c r="A160" s="26" t="s">
        <v>156</v>
      </c>
      <c r="B160" s="29"/>
      <c r="C160" s="27" t="s">
        <v>2</v>
      </c>
      <c r="D160" s="27" t="s">
        <v>27</v>
      </c>
      <c r="E160" s="28">
        <v>1030</v>
      </c>
      <c r="F160" s="34">
        <v>51</v>
      </c>
      <c r="G160" s="30">
        <v>51</v>
      </c>
      <c r="H160" s="39">
        <v>154</v>
      </c>
      <c r="I160" s="39">
        <v>50</v>
      </c>
      <c r="J160" s="39">
        <v>100</v>
      </c>
      <c r="K160" s="40">
        <v>50</v>
      </c>
      <c r="L160" s="41">
        <v>550</v>
      </c>
      <c r="M160" s="41">
        <v>550</v>
      </c>
      <c r="N160" s="184">
        <v>0</v>
      </c>
      <c r="O160" s="41">
        <v>72</v>
      </c>
      <c r="P160" s="41">
        <v>1</v>
      </c>
      <c r="Q160" s="41">
        <v>0</v>
      </c>
      <c r="R160" s="41">
        <v>0</v>
      </c>
      <c r="S160" s="41"/>
      <c r="T160" s="41"/>
      <c r="U160" s="41"/>
      <c r="V160" s="41"/>
      <c r="W160" s="41">
        <f t="shared" si="22"/>
        <v>73</v>
      </c>
    </row>
    <row r="161" spans="1:23" x14ac:dyDescent="0.25">
      <c r="A161" s="26" t="s">
        <v>156</v>
      </c>
      <c r="B161" s="29"/>
      <c r="C161" s="27" t="s">
        <v>2</v>
      </c>
      <c r="D161" s="27" t="s">
        <v>27</v>
      </c>
      <c r="E161" s="28">
        <v>3554</v>
      </c>
      <c r="F161" s="34">
        <v>0</v>
      </c>
      <c r="G161" s="30">
        <v>50</v>
      </c>
      <c r="H161" s="39">
        <v>250</v>
      </c>
      <c r="I161" s="39">
        <v>250</v>
      </c>
      <c r="J161" s="39">
        <v>450</v>
      </c>
      <c r="K161" s="40">
        <v>100</v>
      </c>
      <c r="L161" s="41">
        <v>550</v>
      </c>
      <c r="M161" s="41">
        <v>550</v>
      </c>
      <c r="N161" s="184">
        <v>0</v>
      </c>
      <c r="O161" s="41">
        <v>0</v>
      </c>
      <c r="P161" s="41"/>
      <c r="Q161" s="41">
        <v>0</v>
      </c>
      <c r="R161" s="41">
        <v>0</v>
      </c>
      <c r="S161" s="41"/>
      <c r="T161" s="41"/>
      <c r="U161" s="41"/>
      <c r="V161" s="41"/>
      <c r="W161" s="41">
        <f t="shared" si="22"/>
        <v>0</v>
      </c>
    </row>
    <row r="162" spans="1:23" x14ac:dyDescent="0.25">
      <c r="A162" s="26" t="s">
        <v>156</v>
      </c>
      <c r="B162" s="29"/>
      <c r="C162" s="27" t="s">
        <v>2</v>
      </c>
      <c r="D162" s="27" t="s">
        <v>21</v>
      </c>
      <c r="E162" s="28">
        <v>1244.047</v>
      </c>
      <c r="F162" s="29">
        <v>0</v>
      </c>
      <c r="G162" s="31">
        <v>0</v>
      </c>
      <c r="H162" s="39">
        <v>400</v>
      </c>
      <c r="I162" s="39">
        <v>400</v>
      </c>
      <c r="J162" s="39">
        <v>235</v>
      </c>
      <c r="K162" s="32">
        <v>175</v>
      </c>
      <c r="L162" s="41">
        <v>175</v>
      </c>
      <c r="M162" s="41">
        <v>175</v>
      </c>
      <c r="N162" s="184">
        <v>0</v>
      </c>
      <c r="O162" s="41">
        <v>0</v>
      </c>
      <c r="P162" s="41"/>
      <c r="Q162" s="41">
        <v>0</v>
      </c>
      <c r="R162" s="41">
        <v>0</v>
      </c>
      <c r="S162" s="41"/>
      <c r="T162" s="41"/>
      <c r="U162" s="41"/>
      <c r="V162" s="41"/>
      <c r="W162" s="41">
        <f t="shared" si="22"/>
        <v>0</v>
      </c>
    </row>
    <row r="163" spans="1:23" x14ac:dyDescent="0.25">
      <c r="A163" s="43" t="s">
        <v>203</v>
      </c>
      <c r="B163" s="50" t="s">
        <v>66</v>
      </c>
      <c r="C163" s="44" t="s">
        <v>2</v>
      </c>
      <c r="D163" s="44" t="s">
        <v>27</v>
      </c>
      <c r="E163" s="45">
        <v>5484</v>
      </c>
      <c r="F163" s="46">
        <v>444</v>
      </c>
      <c r="G163" s="47">
        <v>144</v>
      </c>
      <c r="H163" s="90">
        <v>200</v>
      </c>
      <c r="I163" s="90">
        <v>100</v>
      </c>
      <c r="J163" s="90">
        <v>500</v>
      </c>
      <c r="K163" s="40">
        <v>250</v>
      </c>
      <c r="L163" s="41">
        <v>900</v>
      </c>
      <c r="M163" s="41">
        <v>900</v>
      </c>
      <c r="N163" s="184">
        <v>0</v>
      </c>
      <c r="O163" s="41">
        <v>0</v>
      </c>
      <c r="P163" s="41"/>
      <c r="Q163" s="41">
        <v>0</v>
      </c>
      <c r="R163" s="41">
        <v>0</v>
      </c>
      <c r="S163" s="41"/>
      <c r="T163" s="41"/>
      <c r="U163" s="41"/>
      <c r="V163" s="41"/>
      <c r="W163" s="41">
        <f t="shared" si="22"/>
        <v>0</v>
      </c>
    </row>
    <row r="164" spans="1:23" x14ac:dyDescent="0.25">
      <c r="A164" s="43" t="s">
        <v>201</v>
      </c>
      <c r="B164" s="50" t="s">
        <v>66</v>
      </c>
      <c r="C164" s="44" t="s">
        <v>2</v>
      </c>
      <c r="D164" s="44" t="s">
        <v>27</v>
      </c>
      <c r="E164" s="45">
        <v>738</v>
      </c>
      <c r="F164" s="46">
        <v>50</v>
      </c>
      <c r="G164" s="47">
        <v>50</v>
      </c>
      <c r="H164" s="90">
        <v>151</v>
      </c>
      <c r="I164" s="90">
        <v>151</v>
      </c>
      <c r="J164" s="90">
        <v>200</v>
      </c>
      <c r="K164" s="40">
        <v>100</v>
      </c>
      <c r="L164" s="41">
        <v>508</v>
      </c>
      <c r="M164" s="41">
        <v>508</v>
      </c>
      <c r="N164" s="184">
        <v>4</v>
      </c>
      <c r="O164" s="41">
        <v>6</v>
      </c>
      <c r="P164" s="41"/>
      <c r="Q164" s="41">
        <v>0</v>
      </c>
      <c r="R164" s="41">
        <v>8</v>
      </c>
      <c r="S164" s="41"/>
      <c r="T164" s="41">
        <v>15</v>
      </c>
      <c r="U164" s="41">
        <v>11</v>
      </c>
      <c r="V164" s="41">
        <v>4</v>
      </c>
      <c r="W164" s="41">
        <f t="shared" si="22"/>
        <v>48</v>
      </c>
    </row>
    <row r="165" spans="1:23" x14ac:dyDescent="0.25">
      <c r="A165" s="43" t="s">
        <v>157</v>
      </c>
      <c r="B165" s="44"/>
      <c r="C165" s="44" t="s">
        <v>2</v>
      </c>
      <c r="D165" s="44" t="s">
        <v>21</v>
      </c>
      <c r="E165" s="45">
        <v>65</v>
      </c>
      <c r="F165" s="45">
        <v>0</v>
      </c>
      <c r="G165" s="131">
        <v>0</v>
      </c>
      <c r="H165" s="90">
        <v>65</v>
      </c>
      <c r="I165" s="90">
        <v>65</v>
      </c>
      <c r="J165" s="90"/>
      <c r="K165" s="32"/>
      <c r="L165" s="41">
        <v>65</v>
      </c>
      <c r="M165" s="41">
        <v>65</v>
      </c>
      <c r="N165" s="184">
        <v>0</v>
      </c>
      <c r="O165" s="41">
        <v>0</v>
      </c>
      <c r="P165" s="41"/>
      <c r="Q165" s="41">
        <v>0</v>
      </c>
      <c r="R165" s="41">
        <v>0</v>
      </c>
      <c r="S165" s="41"/>
      <c r="T165" s="41"/>
      <c r="U165" s="41"/>
      <c r="V165" s="41"/>
      <c r="W165" s="41">
        <f t="shared" si="22"/>
        <v>0</v>
      </c>
    </row>
    <row r="166" spans="1:23" s="4" customFormat="1" x14ac:dyDescent="0.25">
      <c r="A166" s="26" t="s">
        <v>158</v>
      </c>
      <c r="B166" s="27"/>
      <c r="C166" s="27" t="s">
        <v>24</v>
      </c>
      <c r="D166" s="27" t="s">
        <v>21</v>
      </c>
      <c r="E166" s="28">
        <v>215</v>
      </c>
      <c r="F166" s="28">
        <v>0</v>
      </c>
      <c r="G166" s="132">
        <v>0</v>
      </c>
      <c r="H166" s="114">
        <v>0</v>
      </c>
      <c r="I166" s="114">
        <v>215</v>
      </c>
      <c r="J166" s="114"/>
      <c r="K166" s="32"/>
      <c r="L166" s="33"/>
      <c r="M166" s="33"/>
      <c r="N166" s="184">
        <v>0</v>
      </c>
      <c r="O166" s="33">
        <v>0</v>
      </c>
      <c r="P166" s="33"/>
      <c r="Q166" s="33">
        <v>0</v>
      </c>
      <c r="R166" s="33">
        <v>0</v>
      </c>
      <c r="S166" s="33"/>
      <c r="T166" s="33"/>
      <c r="U166" s="33"/>
      <c r="V166" s="33"/>
      <c r="W166" s="41">
        <f t="shared" si="22"/>
        <v>0</v>
      </c>
    </row>
    <row r="167" spans="1:23" s="4" customFormat="1" x14ac:dyDescent="0.25">
      <c r="A167" s="26" t="s">
        <v>159</v>
      </c>
      <c r="B167" s="27"/>
      <c r="C167" s="27" t="s">
        <v>24</v>
      </c>
      <c r="D167" s="27" t="s">
        <v>21</v>
      </c>
      <c r="E167" s="28">
        <v>226</v>
      </c>
      <c r="F167" s="28">
        <v>0</v>
      </c>
      <c r="G167" s="132">
        <v>0</v>
      </c>
      <c r="H167" s="114">
        <v>0</v>
      </c>
      <c r="I167" s="114">
        <v>226</v>
      </c>
      <c r="J167" s="114"/>
      <c r="K167" s="32"/>
      <c r="L167" s="33"/>
      <c r="M167" s="33"/>
      <c r="N167" s="184">
        <v>0</v>
      </c>
      <c r="O167" s="33">
        <v>0</v>
      </c>
      <c r="P167" s="33"/>
      <c r="Q167" s="33">
        <v>0</v>
      </c>
      <c r="R167" s="33">
        <v>0</v>
      </c>
      <c r="S167" s="33"/>
      <c r="T167" s="33"/>
      <c r="U167" s="33"/>
      <c r="V167" s="33"/>
      <c r="W167" s="41">
        <f t="shared" si="22"/>
        <v>0</v>
      </c>
    </row>
    <row r="168" spans="1:23" s="4" customFormat="1" x14ac:dyDescent="0.25">
      <c r="A168" s="26" t="s">
        <v>160</v>
      </c>
      <c r="B168" s="27"/>
      <c r="C168" s="27" t="s">
        <v>24</v>
      </c>
      <c r="D168" s="27" t="s">
        <v>21</v>
      </c>
      <c r="E168" s="28">
        <v>60</v>
      </c>
      <c r="F168" s="28">
        <v>0</v>
      </c>
      <c r="G168" s="132">
        <v>0</v>
      </c>
      <c r="H168" s="114">
        <v>0</v>
      </c>
      <c r="I168" s="114">
        <v>60</v>
      </c>
      <c r="J168" s="114"/>
      <c r="K168" s="32"/>
      <c r="L168" s="33"/>
      <c r="M168" s="33"/>
      <c r="N168" s="184">
        <v>0</v>
      </c>
      <c r="O168" s="33">
        <v>0</v>
      </c>
      <c r="P168" s="33"/>
      <c r="Q168" s="33">
        <v>0</v>
      </c>
      <c r="R168" s="33">
        <v>0</v>
      </c>
      <c r="S168" s="33"/>
      <c r="T168" s="33"/>
      <c r="U168" s="33"/>
      <c r="V168" s="33"/>
      <c r="W168" s="41">
        <f t="shared" si="22"/>
        <v>0</v>
      </c>
    </row>
    <row r="169" spans="1:23" x14ac:dyDescent="0.25">
      <c r="A169" s="26" t="s">
        <v>161</v>
      </c>
      <c r="B169" s="49"/>
      <c r="C169" s="27" t="s">
        <v>2</v>
      </c>
      <c r="D169" s="27" t="s">
        <v>27</v>
      </c>
      <c r="E169" s="28">
        <v>807</v>
      </c>
      <c r="F169" s="34">
        <v>150</v>
      </c>
      <c r="G169" s="30">
        <v>50</v>
      </c>
      <c r="H169" s="39">
        <v>100</v>
      </c>
      <c r="I169" s="39">
        <v>100</v>
      </c>
      <c r="J169" s="39">
        <v>200</v>
      </c>
      <c r="K169" s="40">
        <v>200</v>
      </c>
      <c r="L169" s="41">
        <v>288</v>
      </c>
      <c r="M169" s="41">
        <v>288</v>
      </c>
      <c r="N169" s="184">
        <v>0</v>
      </c>
      <c r="O169" s="41">
        <v>0</v>
      </c>
      <c r="P169" s="41"/>
      <c r="Q169" s="41">
        <v>0</v>
      </c>
      <c r="R169" s="41">
        <v>0</v>
      </c>
      <c r="S169" s="41"/>
      <c r="T169" s="41"/>
      <c r="U169" s="41">
        <v>132</v>
      </c>
      <c r="V169" s="41"/>
      <c r="W169" s="41">
        <f t="shared" si="22"/>
        <v>132</v>
      </c>
    </row>
    <row r="170" spans="1:23" x14ac:dyDescent="0.25">
      <c r="A170" s="26" t="s">
        <v>162</v>
      </c>
      <c r="B170" s="26"/>
      <c r="C170" s="27" t="s">
        <v>163</v>
      </c>
      <c r="D170" s="27" t="s">
        <v>21</v>
      </c>
      <c r="E170" s="28">
        <v>622</v>
      </c>
      <c r="F170" s="29">
        <v>100</v>
      </c>
      <c r="G170" s="29">
        <v>100</v>
      </c>
      <c r="H170" s="39">
        <v>100</v>
      </c>
      <c r="I170" s="39">
        <v>100</v>
      </c>
      <c r="J170" s="39"/>
      <c r="K170" s="32"/>
      <c r="L170" s="41"/>
      <c r="M170" s="41"/>
      <c r="N170" s="184">
        <v>0</v>
      </c>
      <c r="O170" s="41">
        <v>0</v>
      </c>
      <c r="P170" s="41"/>
      <c r="Q170" s="41">
        <v>0</v>
      </c>
      <c r="R170" s="41">
        <v>0</v>
      </c>
      <c r="S170" s="41"/>
      <c r="T170" s="41"/>
      <c r="U170" s="41"/>
      <c r="V170" s="41"/>
      <c r="W170" s="41">
        <f t="shared" si="22"/>
        <v>0</v>
      </c>
    </row>
    <row r="171" spans="1:23" x14ac:dyDescent="0.25">
      <c r="A171" s="26" t="s">
        <v>164</v>
      </c>
      <c r="B171" s="26"/>
      <c r="C171" s="27" t="s">
        <v>142</v>
      </c>
      <c r="D171" s="27" t="s">
        <v>21</v>
      </c>
      <c r="E171" s="28">
        <v>2451</v>
      </c>
      <c r="F171" s="29">
        <v>100</v>
      </c>
      <c r="G171" s="29">
        <v>100</v>
      </c>
      <c r="H171" s="39">
        <v>100</v>
      </c>
      <c r="I171" s="39">
        <v>100</v>
      </c>
      <c r="J171" s="39">
        <v>100</v>
      </c>
      <c r="K171" s="32">
        <v>100</v>
      </c>
      <c r="L171" s="41">
        <v>100</v>
      </c>
      <c r="M171" s="41">
        <v>10</v>
      </c>
      <c r="N171" s="184">
        <v>0</v>
      </c>
      <c r="O171" s="41">
        <v>0</v>
      </c>
      <c r="P171" s="41"/>
      <c r="Q171" s="41">
        <v>0</v>
      </c>
      <c r="R171" s="41">
        <v>0</v>
      </c>
      <c r="S171" s="41"/>
      <c r="T171" s="41"/>
      <c r="U171" s="41"/>
      <c r="V171" s="41"/>
      <c r="W171" s="41">
        <f t="shared" si="22"/>
        <v>0</v>
      </c>
    </row>
    <row r="172" spans="1:23" x14ac:dyDescent="0.25">
      <c r="A172" s="65" t="s">
        <v>165</v>
      </c>
      <c r="B172" s="65"/>
      <c r="C172" s="44" t="s">
        <v>54</v>
      </c>
      <c r="D172" s="44" t="s">
        <v>21</v>
      </c>
      <c r="E172" s="45">
        <v>390</v>
      </c>
      <c r="F172" s="50">
        <v>0</v>
      </c>
      <c r="G172" s="50">
        <v>0</v>
      </c>
      <c r="H172" s="48">
        <v>390</v>
      </c>
      <c r="I172" s="48">
        <v>390</v>
      </c>
      <c r="J172" s="48"/>
      <c r="K172" s="32"/>
      <c r="L172" s="41"/>
      <c r="M172" s="41"/>
      <c r="N172" s="184">
        <v>0</v>
      </c>
      <c r="O172" s="41">
        <v>0</v>
      </c>
      <c r="P172" s="41"/>
      <c r="Q172" s="41">
        <v>0</v>
      </c>
      <c r="R172" s="41">
        <v>0</v>
      </c>
      <c r="S172" s="41"/>
      <c r="T172" s="41"/>
      <c r="U172" s="41"/>
      <c r="V172" s="41"/>
      <c r="W172" s="41">
        <f t="shared" si="22"/>
        <v>0</v>
      </c>
    </row>
    <row r="173" spans="1:23" x14ac:dyDescent="0.25">
      <c r="A173" s="133" t="s">
        <v>166</v>
      </c>
      <c r="B173" s="44"/>
      <c r="C173" s="44" t="s">
        <v>54</v>
      </c>
      <c r="D173" s="44" t="s">
        <v>21</v>
      </c>
      <c r="E173" s="45">
        <v>172</v>
      </c>
      <c r="F173" s="50">
        <v>0</v>
      </c>
      <c r="G173" s="50">
        <v>0</v>
      </c>
      <c r="H173" s="48">
        <v>172</v>
      </c>
      <c r="I173" s="48">
        <v>172</v>
      </c>
      <c r="J173" s="48"/>
      <c r="K173" s="32"/>
      <c r="L173" s="41"/>
      <c r="M173" s="41"/>
      <c r="N173" s="184">
        <v>0</v>
      </c>
      <c r="O173" s="41">
        <v>0</v>
      </c>
      <c r="P173" s="41"/>
      <c r="Q173" s="41">
        <v>0</v>
      </c>
      <c r="R173" s="41">
        <v>0</v>
      </c>
      <c r="S173" s="41"/>
      <c r="T173" s="41"/>
      <c r="U173" s="41"/>
      <c r="V173" s="41"/>
      <c r="W173" s="41">
        <f t="shared" si="22"/>
        <v>0</v>
      </c>
    </row>
    <row r="174" spans="1:23" x14ac:dyDescent="0.25">
      <c r="A174" s="133" t="s">
        <v>167</v>
      </c>
      <c r="B174" s="65"/>
      <c r="C174" s="44" t="s">
        <v>54</v>
      </c>
      <c r="D174" s="44" t="s">
        <v>21</v>
      </c>
      <c r="E174" s="45">
        <v>47</v>
      </c>
      <c r="F174" s="50">
        <v>0</v>
      </c>
      <c r="G174" s="50">
        <v>0</v>
      </c>
      <c r="H174" s="48">
        <v>47</v>
      </c>
      <c r="I174" s="48">
        <v>47</v>
      </c>
      <c r="J174" s="48"/>
      <c r="K174" s="32"/>
      <c r="L174" s="41"/>
      <c r="M174" s="41"/>
      <c r="N174" s="184">
        <v>0</v>
      </c>
      <c r="O174" s="41">
        <v>0</v>
      </c>
      <c r="P174" s="41"/>
      <c r="Q174" s="41">
        <v>0</v>
      </c>
      <c r="R174" s="41">
        <v>0</v>
      </c>
      <c r="S174" s="41"/>
      <c r="T174" s="41"/>
      <c r="U174" s="41"/>
      <c r="V174" s="41"/>
      <c r="W174" s="41">
        <f t="shared" si="22"/>
        <v>0</v>
      </c>
    </row>
    <row r="175" spans="1:23" x14ac:dyDescent="0.25">
      <c r="A175" s="133" t="s">
        <v>168</v>
      </c>
      <c r="B175" s="65"/>
      <c r="C175" s="44" t="s">
        <v>169</v>
      </c>
      <c r="D175" s="44" t="s">
        <v>21</v>
      </c>
      <c r="E175" s="45">
        <v>71</v>
      </c>
      <c r="F175" s="50">
        <v>0</v>
      </c>
      <c r="G175" s="50">
        <v>0</v>
      </c>
      <c r="H175" s="48">
        <v>0</v>
      </c>
      <c r="I175" s="48">
        <v>117</v>
      </c>
      <c r="J175" s="48"/>
      <c r="K175" s="32"/>
      <c r="L175" s="41"/>
      <c r="M175" s="41"/>
      <c r="N175" s="184">
        <v>0</v>
      </c>
      <c r="O175" s="41">
        <v>0</v>
      </c>
      <c r="P175" s="41"/>
      <c r="Q175" s="41">
        <v>0</v>
      </c>
      <c r="R175" s="41">
        <v>0</v>
      </c>
      <c r="S175" s="41"/>
      <c r="T175" s="41"/>
      <c r="U175" s="41"/>
      <c r="V175" s="41"/>
      <c r="W175" s="41">
        <f t="shared" si="22"/>
        <v>0</v>
      </c>
    </row>
    <row r="176" spans="1:23" x14ac:dyDescent="0.25">
      <c r="A176" s="133" t="s">
        <v>170</v>
      </c>
      <c r="B176" s="65"/>
      <c r="C176" s="44" t="s">
        <v>169</v>
      </c>
      <c r="D176" s="44" t="s">
        <v>21</v>
      </c>
      <c r="E176" s="45">
        <v>100</v>
      </c>
      <c r="F176" s="50">
        <v>0</v>
      </c>
      <c r="G176" s="50">
        <v>0</v>
      </c>
      <c r="H176" s="48">
        <v>0</v>
      </c>
      <c r="I176" s="48">
        <v>24</v>
      </c>
      <c r="J176" s="48"/>
      <c r="K176" s="32"/>
      <c r="L176" s="41"/>
      <c r="M176" s="41"/>
      <c r="N176" s="184">
        <v>0</v>
      </c>
      <c r="O176" s="41">
        <v>0</v>
      </c>
      <c r="P176" s="41"/>
      <c r="Q176" s="41">
        <v>0</v>
      </c>
      <c r="R176" s="41">
        <v>0</v>
      </c>
      <c r="S176" s="41"/>
      <c r="T176" s="41"/>
      <c r="U176" s="41"/>
      <c r="V176" s="41"/>
      <c r="W176" s="41">
        <f t="shared" si="22"/>
        <v>0</v>
      </c>
    </row>
    <row r="177" spans="1:23" s="100" customFormat="1" x14ac:dyDescent="0.25">
      <c r="A177" s="134" t="s">
        <v>171</v>
      </c>
      <c r="B177" s="94" t="s">
        <v>172</v>
      </c>
      <c r="C177" s="94" t="s">
        <v>173</v>
      </c>
      <c r="D177" s="94" t="s">
        <v>21</v>
      </c>
      <c r="E177" s="94">
        <v>355</v>
      </c>
      <c r="F177" s="29">
        <v>0</v>
      </c>
      <c r="G177" s="29">
        <v>0</v>
      </c>
      <c r="H177" s="29">
        <v>0</v>
      </c>
      <c r="I177" s="96">
        <v>0</v>
      </c>
      <c r="J177" s="96"/>
      <c r="K177" s="97"/>
      <c r="L177" s="135"/>
      <c r="M177" s="135"/>
      <c r="N177" s="184">
        <v>0</v>
      </c>
      <c r="O177" s="135">
        <v>0</v>
      </c>
      <c r="P177" s="135"/>
      <c r="Q177" s="135">
        <v>0</v>
      </c>
      <c r="R177" s="135">
        <v>0</v>
      </c>
      <c r="S177" s="135"/>
      <c r="T177" s="135"/>
      <c r="U177" s="135"/>
      <c r="V177" s="135"/>
      <c r="W177" s="41">
        <f t="shared" si="22"/>
        <v>0</v>
      </c>
    </row>
    <row r="178" spans="1:23" s="100" customFormat="1" x14ac:dyDescent="0.25">
      <c r="A178" s="134" t="s">
        <v>174</v>
      </c>
      <c r="B178" s="94" t="s">
        <v>172</v>
      </c>
      <c r="C178" s="94" t="s">
        <v>173</v>
      </c>
      <c r="D178" s="94" t="s">
        <v>21</v>
      </c>
      <c r="E178" s="95">
        <v>355</v>
      </c>
      <c r="F178" s="29">
        <v>0</v>
      </c>
      <c r="G178" s="29">
        <v>0</v>
      </c>
      <c r="H178" s="29">
        <v>0</v>
      </c>
      <c r="I178" s="96">
        <v>0</v>
      </c>
      <c r="J178" s="96"/>
      <c r="K178" s="97"/>
      <c r="L178" s="135"/>
      <c r="M178" s="135"/>
      <c r="N178" s="184">
        <v>0</v>
      </c>
      <c r="O178" s="135">
        <v>0</v>
      </c>
      <c r="P178" s="135"/>
      <c r="Q178" s="135">
        <v>0</v>
      </c>
      <c r="R178" s="135">
        <v>0</v>
      </c>
      <c r="S178" s="135"/>
      <c r="T178" s="135"/>
      <c r="U178" s="135"/>
      <c r="V178" s="135"/>
      <c r="W178" s="41">
        <f t="shared" si="22"/>
        <v>0</v>
      </c>
    </row>
    <row r="179" spans="1:23" s="100" customFormat="1" x14ac:dyDescent="0.25">
      <c r="A179" s="134" t="s">
        <v>175</v>
      </c>
      <c r="B179" s="94" t="s">
        <v>172</v>
      </c>
      <c r="C179" s="94" t="s">
        <v>173</v>
      </c>
      <c r="D179" s="94" t="s">
        <v>21</v>
      </c>
      <c r="E179" s="95">
        <v>178</v>
      </c>
      <c r="F179" s="29">
        <v>0</v>
      </c>
      <c r="G179" s="29">
        <v>0</v>
      </c>
      <c r="H179" s="29">
        <v>0</v>
      </c>
      <c r="I179" s="96">
        <v>0</v>
      </c>
      <c r="J179" s="96"/>
      <c r="K179" s="97"/>
      <c r="L179" s="135"/>
      <c r="M179" s="135"/>
      <c r="N179" s="184">
        <v>0</v>
      </c>
      <c r="O179" s="135">
        <v>0</v>
      </c>
      <c r="P179" s="135"/>
      <c r="Q179" s="135">
        <v>0</v>
      </c>
      <c r="R179" s="135">
        <v>0</v>
      </c>
      <c r="S179" s="135"/>
      <c r="T179" s="135"/>
      <c r="U179" s="135"/>
      <c r="V179" s="135"/>
      <c r="W179" s="41">
        <f t="shared" si="22"/>
        <v>0</v>
      </c>
    </row>
    <row r="180" spans="1:23" x14ac:dyDescent="0.25">
      <c r="A180" s="65" t="s">
        <v>176</v>
      </c>
      <c r="B180" s="44"/>
      <c r="C180" s="44" t="s">
        <v>169</v>
      </c>
      <c r="D180" s="44" t="s">
        <v>21</v>
      </c>
      <c r="E180" s="45">
        <v>184</v>
      </c>
      <c r="F180" s="50">
        <v>0</v>
      </c>
      <c r="G180" s="50">
        <v>0</v>
      </c>
      <c r="H180" s="48">
        <v>0</v>
      </c>
      <c r="I180" s="48">
        <v>113</v>
      </c>
      <c r="J180" s="48"/>
      <c r="K180" s="32"/>
      <c r="L180" s="41"/>
      <c r="M180" s="41"/>
      <c r="N180" s="184">
        <v>0</v>
      </c>
      <c r="O180" s="41">
        <v>0</v>
      </c>
      <c r="P180" s="41"/>
      <c r="Q180" s="41">
        <v>0</v>
      </c>
      <c r="R180" s="41">
        <v>0</v>
      </c>
      <c r="S180" s="41"/>
      <c r="T180" s="41"/>
      <c r="U180" s="41"/>
      <c r="V180" s="41"/>
      <c r="W180" s="41">
        <f t="shared" si="22"/>
        <v>0</v>
      </c>
    </row>
    <row r="181" spans="1:23" x14ac:dyDescent="0.25">
      <c r="A181" s="65" t="s">
        <v>177</v>
      </c>
      <c r="B181" s="44"/>
      <c r="C181" s="44" t="s">
        <v>169</v>
      </c>
      <c r="D181" s="44" t="s">
        <v>21</v>
      </c>
      <c r="E181" s="45">
        <v>81</v>
      </c>
      <c r="F181" s="50">
        <v>0</v>
      </c>
      <c r="G181" s="50">
        <v>0</v>
      </c>
      <c r="H181" s="48">
        <v>0</v>
      </c>
      <c r="I181" s="48">
        <v>17</v>
      </c>
      <c r="J181" s="48"/>
      <c r="K181" s="32"/>
      <c r="L181" s="41"/>
      <c r="M181" s="41"/>
      <c r="N181" s="184">
        <v>0</v>
      </c>
      <c r="O181" s="41">
        <v>0</v>
      </c>
      <c r="P181" s="41"/>
      <c r="Q181" s="41">
        <v>0</v>
      </c>
      <c r="R181" s="41">
        <v>0</v>
      </c>
      <c r="S181" s="41"/>
      <c r="T181" s="41"/>
      <c r="U181" s="41"/>
      <c r="V181" s="41"/>
      <c r="W181" s="41">
        <f t="shared" si="22"/>
        <v>0</v>
      </c>
    </row>
    <row r="182" spans="1:23" x14ac:dyDescent="0.25">
      <c r="A182" s="65" t="s">
        <v>178</v>
      </c>
      <c r="B182" s="44" t="s">
        <v>172</v>
      </c>
      <c r="C182" s="44" t="s">
        <v>169</v>
      </c>
      <c r="D182" s="44" t="s">
        <v>21</v>
      </c>
      <c r="E182" s="45">
        <v>180</v>
      </c>
      <c r="F182" s="50">
        <v>0</v>
      </c>
      <c r="G182" s="50">
        <v>0</v>
      </c>
      <c r="H182" s="48">
        <v>0</v>
      </c>
      <c r="I182" s="48">
        <v>164</v>
      </c>
      <c r="J182" s="48"/>
      <c r="K182" s="40"/>
      <c r="L182" s="41"/>
      <c r="M182" s="41"/>
      <c r="N182" s="184">
        <v>0</v>
      </c>
      <c r="O182" s="41">
        <v>0</v>
      </c>
      <c r="P182" s="41"/>
      <c r="Q182" s="41">
        <v>0</v>
      </c>
      <c r="R182" s="41">
        <v>0</v>
      </c>
      <c r="S182" s="41"/>
      <c r="T182" s="41"/>
      <c r="U182" s="41"/>
      <c r="V182" s="41"/>
      <c r="W182" s="41">
        <f t="shared" si="22"/>
        <v>0</v>
      </c>
    </row>
    <row r="183" spans="1:23" x14ac:dyDescent="0.25">
      <c r="A183" s="65" t="s">
        <v>179</v>
      </c>
      <c r="B183" s="44"/>
      <c r="C183" s="44" t="s">
        <v>169</v>
      </c>
      <c r="D183" s="44" t="s">
        <v>21</v>
      </c>
      <c r="E183" s="45">
        <v>309</v>
      </c>
      <c r="F183" s="50">
        <v>0</v>
      </c>
      <c r="G183" s="50">
        <v>0</v>
      </c>
      <c r="H183" s="48">
        <v>0</v>
      </c>
      <c r="I183" s="48">
        <v>250</v>
      </c>
      <c r="J183" s="48"/>
      <c r="K183" s="32"/>
      <c r="L183" s="41"/>
      <c r="M183" s="41"/>
      <c r="N183" s="184">
        <v>0</v>
      </c>
      <c r="O183" s="41">
        <v>0</v>
      </c>
      <c r="P183" s="41"/>
      <c r="Q183" s="41">
        <v>0</v>
      </c>
      <c r="R183" s="41">
        <v>0</v>
      </c>
      <c r="S183" s="41"/>
      <c r="T183" s="41"/>
      <c r="U183" s="41"/>
      <c r="V183" s="41"/>
      <c r="W183" s="41">
        <f t="shared" si="22"/>
        <v>0</v>
      </c>
    </row>
    <row r="184" spans="1:23" s="100" customFormat="1" x14ac:dyDescent="0.25">
      <c r="A184" s="134" t="s">
        <v>180</v>
      </c>
      <c r="B184" s="94" t="s">
        <v>172</v>
      </c>
      <c r="C184" s="94" t="s">
        <v>169</v>
      </c>
      <c r="D184" s="94" t="s">
        <v>21</v>
      </c>
      <c r="E184" s="95">
        <v>28</v>
      </c>
      <c r="F184" s="50">
        <v>0</v>
      </c>
      <c r="G184" s="50">
        <v>0</v>
      </c>
      <c r="H184" s="48">
        <v>0</v>
      </c>
      <c r="I184" s="136">
        <v>0</v>
      </c>
      <c r="J184" s="136"/>
      <c r="K184" s="97"/>
      <c r="L184" s="135"/>
      <c r="M184" s="135"/>
      <c r="N184" s="184">
        <v>0</v>
      </c>
      <c r="O184" s="135">
        <v>0</v>
      </c>
      <c r="P184" s="135"/>
      <c r="Q184" s="135">
        <v>0</v>
      </c>
      <c r="R184" s="135">
        <v>0</v>
      </c>
      <c r="S184" s="135"/>
      <c r="T184" s="135"/>
      <c r="U184" s="135"/>
      <c r="V184" s="135"/>
      <c r="W184" s="41">
        <f t="shared" si="22"/>
        <v>0</v>
      </c>
    </row>
    <row r="185" spans="1:23" ht="15.75" thickBot="1" x14ac:dyDescent="0.3">
      <c r="A185" s="59" t="s">
        <v>17</v>
      </c>
      <c r="B185" s="59" t="s">
        <v>17</v>
      </c>
      <c r="C185" s="60" t="s">
        <v>17</v>
      </c>
      <c r="D185" s="60" t="s">
        <v>17</v>
      </c>
      <c r="E185" s="60" t="s">
        <v>17</v>
      </c>
      <c r="F185" s="61" t="s">
        <v>17</v>
      </c>
      <c r="G185" s="77" t="s">
        <v>17</v>
      </c>
      <c r="K185" s="24"/>
    </row>
    <row r="186" spans="1:23" ht="15.75" thickBot="1" x14ac:dyDescent="0.3">
      <c r="A186" s="137" t="s">
        <v>181</v>
      </c>
      <c r="B186" s="138"/>
      <c r="C186" s="63"/>
      <c r="D186" s="64"/>
      <c r="E186" s="21">
        <f t="shared" ref="E186:R186" si="23">SUM(E188:E208)</f>
        <v>25696.024999999998</v>
      </c>
      <c r="F186" s="21">
        <f t="shared" si="23"/>
        <v>2774</v>
      </c>
      <c r="G186" s="21">
        <f t="shared" si="23"/>
        <v>2665</v>
      </c>
      <c r="H186" s="21">
        <f t="shared" si="23"/>
        <v>3467</v>
      </c>
      <c r="I186" s="21">
        <f t="shared" si="23"/>
        <v>3531</v>
      </c>
      <c r="J186" s="21">
        <f t="shared" si="23"/>
        <v>1889</v>
      </c>
      <c r="K186" s="21">
        <f t="shared" si="23"/>
        <v>1298</v>
      </c>
      <c r="L186" s="21">
        <f t="shared" si="23"/>
        <v>2297</v>
      </c>
      <c r="M186" s="21">
        <f t="shared" si="23"/>
        <v>2297</v>
      </c>
      <c r="N186" s="183">
        <f t="shared" si="23"/>
        <v>40</v>
      </c>
      <c r="O186" s="21">
        <f t="shared" si="23"/>
        <v>342</v>
      </c>
      <c r="P186" s="21">
        <f t="shared" si="23"/>
        <v>22</v>
      </c>
      <c r="Q186" s="21">
        <f t="shared" si="23"/>
        <v>42</v>
      </c>
      <c r="R186" s="21">
        <f t="shared" si="23"/>
        <v>40</v>
      </c>
      <c r="S186" s="21">
        <f>SUM(S188:S208)</f>
        <v>182</v>
      </c>
      <c r="T186" s="21">
        <f>SUM(T188:T208)</f>
        <v>46</v>
      </c>
      <c r="U186" s="21">
        <f>SUM(U188:U208)</f>
        <v>184</v>
      </c>
      <c r="V186" s="21">
        <f>SUM(V188:V208)</f>
        <v>189</v>
      </c>
      <c r="W186" s="21">
        <f>SUM(W188:W208)</f>
        <v>1087</v>
      </c>
    </row>
    <row r="187" spans="1:23" x14ac:dyDescent="0.25">
      <c r="A187" s="61" t="s">
        <v>17</v>
      </c>
      <c r="B187" s="61" t="s">
        <v>17</v>
      </c>
      <c r="C187" s="139" t="s">
        <v>17</v>
      </c>
      <c r="D187" s="139" t="s">
        <v>17</v>
      </c>
      <c r="E187" s="140" t="s">
        <v>17</v>
      </c>
      <c r="F187" s="141" t="s">
        <v>17</v>
      </c>
      <c r="K187" s="24"/>
    </row>
    <row r="188" spans="1:23" x14ac:dyDescent="0.25">
      <c r="A188" s="142" t="s">
        <v>182</v>
      </c>
      <c r="B188" s="44"/>
      <c r="C188" s="44" t="s">
        <v>54</v>
      </c>
      <c r="D188" s="44" t="s">
        <v>21</v>
      </c>
      <c r="E188" s="143">
        <v>267</v>
      </c>
      <c r="F188" s="44">
        <v>0</v>
      </c>
      <c r="G188" s="44">
        <v>0</v>
      </c>
      <c r="H188" s="90">
        <v>267</v>
      </c>
      <c r="I188" s="90">
        <v>267</v>
      </c>
      <c r="J188" s="90"/>
      <c r="K188" s="32"/>
      <c r="L188" s="41"/>
      <c r="M188" s="41"/>
      <c r="N188" s="184">
        <v>0</v>
      </c>
      <c r="O188" s="41">
        <v>0</v>
      </c>
      <c r="P188" s="41">
        <v>0</v>
      </c>
      <c r="Q188" s="41">
        <v>0</v>
      </c>
      <c r="R188" s="41">
        <v>0</v>
      </c>
      <c r="S188" s="41"/>
      <c r="T188" s="41"/>
      <c r="U188" s="41"/>
      <c r="V188" s="41"/>
      <c r="W188" s="41">
        <f>SUM(N188:V188)</f>
        <v>0</v>
      </c>
    </row>
    <row r="189" spans="1:23" x14ac:dyDescent="0.25">
      <c r="A189" s="142" t="s">
        <v>183</v>
      </c>
      <c r="B189" s="44"/>
      <c r="C189" s="44" t="s">
        <v>54</v>
      </c>
      <c r="D189" s="44" t="s">
        <v>21</v>
      </c>
      <c r="E189" s="143">
        <v>29</v>
      </c>
      <c r="F189" s="44">
        <v>0</v>
      </c>
      <c r="G189" s="44">
        <v>0</v>
      </c>
      <c r="H189" s="90">
        <v>29</v>
      </c>
      <c r="I189" s="90">
        <v>29</v>
      </c>
      <c r="J189" s="90"/>
      <c r="K189" s="32"/>
      <c r="L189" s="41"/>
      <c r="M189" s="41"/>
      <c r="N189" s="184">
        <v>0</v>
      </c>
      <c r="O189" s="41">
        <v>0</v>
      </c>
      <c r="P189" s="41">
        <v>0</v>
      </c>
      <c r="Q189" s="41">
        <v>0</v>
      </c>
      <c r="R189" s="41">
        <v>0</v>
      </c>
      <c r="S189" s="41"/>
      <c r="T189" s="41"/>
      <c r="U189" s="41"/>
      <c r="V189" s="41"/>
      <c r="W189" s="41">
        <f t="shared" ref="W189:W208" si="24">SUM(N189:V189)</f>
        <v>0</v>
      </c>
    </row>
    <row r="190" spans="1:23" x14ac:dyDescent="0.25">
      <c r="A190" s="142" t="s">
        <v>184</v>
      </c>
      <c r="B190" s="44"/>
      <c r="C190" s="44" t="s">
        <v>54</v>
      </c>
      <c r="D190" s="44" t="s">
        <v>21</v>
      </c>
      <c r="E190" s="143">
        <v>58</v>
      </c>
      <c r="F190" s="44"/>
      <c r="G190" s="44"/>
      <c r="H190" s="90">
        <v>58</v>
      </c>
      <c r="I190" s="90">
        <v>58</v>
      </c>
      <c r="J190" s="90"/>
      <c r="K190" s="32"/>
      <c r="L190" s="41"/>
      <c r="M190" s="41"/>
      <c r="N190" s="184">
        <v>0</v>
      </c>
      <c r="O190" s="41">
        <v>0</v>
      </c>
      <c r="P190" s="41">
        <v>0</v>
      </c>
      <c r="Q190" s="41">
        <v>0</v>
      </c>
      <c r="R190" s="41">
        <v>0</v>
      </c>
      <c r="S190" s="41"/>
      <c r="T190" s="41"/>
      <c r="U190" s="41"/>
      <c r="V190" s="41"/>
      <c r="W190" s="41">
        <f t="shared" si="24"/>
        <v>0</v>
      </c>
    </row>
    <row r="191" spans="1:23" s="4" customFormat="1" x14ac:dyDescent="0.25">
      <c r="A191" s="144" t="s">
        <v>185</v>
      </c>
      <c r="B191" s="27"/>
      <c r="C191" s="27" t="s">
        <v>24</v>
      </c>
      <c r="D191" s="27" t="s">
        <v>21</v>
      </c>
      <c r="E191" s="145">
        <v>157</v>
      </c>
      <c r="F191" s="27">
        <v>0</v>
      </c>
      <c r="G191" s="27">
        <v>0</v>
      </c>
      <c r="H191" s="114">
        <v>0</v>
      </c>
      <c r="I191" s="114">
        <v>157</v>
      </c>
      <c r="J191" s="114"/>
      <c r="K191" s="32"/>
      <c r="L191" s="33"/>
      <c r="M191" s="33"/>
      <c r="N191" s="184">
        <v>0</v>
      </c>
      <c r="O191" s="33">
        <v>0</v>
      </c>
      <c r="P191" s="33">
        <v>0</v>
      </c>
      <c r="Q191" s="33">
        <v>0</v>
      </c>
      <c r="R191" s="33">
        <v>0</v>
      </c>
      <c r="S191" s="33"/>
      <c r="T191" s="33"/>
      <c r="U191" s="33"/>
      <c r="V191" s="33"/>
      <c r="W191" s="41">
        <f t="shared" si="24"/>
        <v>0</v>
      </c>
    </row>
    <row r="192" spans="1:23" s="4" customFormat="1" x14ac:dyDescent="0.25">
      <c r="A192" s="144" t="s">
        <v>186</v>
      </c>
      <c r="B192" s="27"/>
      <c r="C192" s="27" t="s">
        <v>46</v>
      </c>
      <c r="D192" s="27" t="s">
        <v>21</v>
      </c>
      <c r="E192" s="145">
        <v>312</v>
      </c>
      <c r="F192" s="29">
        <v>229</v>
      </c>
      <c r="G192" s="29">
        <v>229</v>
      </c>
      <c r="H192" s="31">
        <v>229</v>
      </c>
      <c r="I192" s="31">
        <v>229</v>
      </c>
      <c r="J192" s="31"/>
      <c r="K192" s="32"/>
      <c r="L192" s="33"/>
      <c r="M192" s="33"/>
      <c r="N192" s="184">
        <v>0</v>
      </c>
      <c r="O192" s="33">
        <v>0</v>
      </c>
      <c r="P192" s="33">
        <v>0</v>
      </c>
      <c r="Q192" s="33">
        <v>0</v>
      </c>
      <c r="R192" s="33">
        <v>0</v>
      </c>
      <c r="S192" s="33"/>
      <c r="T192" s="33"/>
      <c r="U192" s="33"/>
      <c r="V192" s="33"/>
      <c r="W192" s="41">
        <f t="shared" si="24"/>
        <v>0</v>
      </c>
    </row>
    <row r="193" spans="1:23" s="4" customFormat="1" x14ac:dyDescent="0.25">
      <c r="A193" s="146" t="s">
        <v>187</v>
      </c>
      <c r="B193" s="27"/>
      <c r="C193" s="27" t="s">
        <v>73</v>
      </c>
      <c r="D193" s="27" t="s">
        <v>21</v>
      </c>
      <c r="E193" s="145">
        <v>105</v>
      </c>
      <c r="F193" s="29">
        <v>0</v>
      </c>
      <c r="G193" s="29">
        <v>0</v>
      </c>
      <c r="H193" s="114">
        <v>34</v>
      </c>
      <c r="I193" s="114">
        <v>34</v>
      </c>
      <c r="J193" s="114">
        <v>0</v>
      </c>
      <c r="K193" s="32"/>
      <c r="L193" s="33"/>
      <c r="M193" s="33"/>
      <c r="N193" s="184">
        <v>0</v>
      </c>
      <c r="O193" s="33">
        <v>0</v>
      </c>
      <c r="P193" s="33">
        <v>0</v>
      </c>
      <c r="Q193" s="33">
        <v>0</v>
      </c>
      <c r="R193" s="33">
        <v>0</v>
      </c>
      <c r="S193" s="33"/>
      <c r="T193" s="33"/>
      <c r="U193" s="33"/>
      <c r="V193" s="33"/>
      <c r="W193" s="41">
        <f t="shared" si="24"/>
        <v>0</v>
      </c>
    </row>
    <row r="194" spans="1:23" s="4" customFormat="1" x14ac:dyDescent="0.25">
      <c r="A194" s="144" t="s">
        <v>188</v>
      </c>
      <c r="B194" s="27"/>
      <c r="C194" s="27" t="s">
        <v>73</v>
      </c>
      <c r="D194" s="27" t="s">
        <v>21</v>
      </c>
      <c r="E194" s="145">
        <f>8*200</f>
        <v>1600</v>
      </c>
      <c r="F194" s="29"/>
      <c r="G194" s="29"/>
      <c r="H194" s="114"/>
      <c r="I194" s="114"/>
      <c r="J194" s="114">
        <v>100</v>
      </c>
      <c r="K194" s="32">
        <v>100</v>
      </c>
      <c r="L194" s="33">
        <v>100</v>
      </c>
      <c r="M194" s="33">
        <v>100</v>
      </c>
      <c r="N194" s="184">
        <v>0</v>
      </c>
      <c r="O194" s="33">
        <v>0</v>
      </c>
      <c r="P194" s="33">
        <v>0</v>
      </c>
      <c r="Q194" s="33">
        <v>0</v>
      </c>
      <c r="R194" s="33">
        <v>0</v>
      </c>
      <c r="S194" s="33"/>
      <c r="T194" s="33"/>
      <c r="U194" s="33"/>
      <c r="V194" s="33"/>
      <c r="W194" s="41">
        <f t="shared" si="24"/>
        <v>0</v>
      </c>
    </row>
    <row r="195" spans="1:23" s="4" customFormat="1" x14ac:dyDescent="0.25">
      <c r="A195" s="49" t="s">
        <v>189</v>
      </c>
      <c r="B195" s="27"/>
      <c r="C195" s="27" t="s">
        <v>46</v>
      </c>
      <c r="D195" s="27" t="s">
        <v>21</v>
      </c>
      <c r="E195" s="27">
        <v>400</v>
      </c>
      <c r="F195" s="29">
        <v>200</v>
      </c>
      <c r="G195" s="29">
        <v>200</v>
      </c>
      <c r="H195" s="31">
        <v>200</v>
      </c>
      <c r="I195" s="31">
        <v>200</v>
      </c>
      <c r="J195" s="31"/>
      <c r="K195" s="32"/>
      <c r="L195" s="33">
        <v>50</v>
      </c>
      <c r="M195" s="33">
        <v>50</v>
      </c>
      <c r="N195" s="184">
        <v>0</v>
      </c>
      <c r="O195" s="33">
        <v>0</v>
      </c>
      <c r="P195" s="33">
        <v>0</v>
      </c>
      <c r="Q195" s="33">
        <v>0</v>
      </c>
      <c r="R195" s="33">
        <v>0</v>
      </c>
      <c r="S195" s="33"/>
      <c r="T195" s="33"/>
      <c r="U195" s="33"/>
      <c r="V195" s="33"/>
      <c r="W195" s="41">
        <f t="shared" si="24"/>
        <v>0</v>
      </c>
    </row>
    <row r="196" spans="1:23" s="4" customFormat="1" x14ac:dyDescent="0.25">
      <c r="A196" s="49" t="s">
        <v>190</v>
      </c>
      <c r="B196" s="27"/>
      <c r="C196" s="27" t="s">
        <v>46</v>
      </c>
      <c r="D196" s="27" t="s">
        <v>21</v>
      </c>
      <c r="E196" s="27">
        <v>400</v>
      </c>
      <c r="F196" s="29">
        <v>200</v>
      </c>
      <c r="G196" s="29">
        <v>200</v>
      </c>
      <c r="H196" s="31">
        <v>200</v>
      </c>
      <c r="I196" s="31">
        <v>200</v>
      </c>
      <c r="J196" s="31"/>
      <c r="K196" s="32"/>
      <c r="L196" s="33">
        <v>100</v>
      </c>
      <c r="M196" s="33">
        <v>100</v>
      </c>
      <c r="N196" s="184">
        <v>0</v>
      </c>
      <c r="O196" s="33">
        <v>0</v>
      </c>
      <c r="P196" s="33">
        <v>0</v>
      </c>
      <c r="Q196" s="33">
        <v>0</v>
      </c>
      <c r="R196" s="33">
        <v>0</v>
      </c>
      <c r="S196" s="33"/>
      <c r="T196" s="33"/>
      <c r="U196" s="33"/>
      <c r="V196" s="33"/>
      <c r="W196" s="41">
        <f t="shared" si="24"/>
        <v>0</v>
      </c>
    </row>
    <row r="197" spans="1:23" s="4" customFormat="1" x14ac:dyDescent="0.25">
      <c r="A197" s="49" t="s">
        <v>191</v>
      </c>
      <c r="B197" s="27"/>
      <c r="C197" s="27" t="s">
        <v>46</v>
      </c>
      <c r="D197" s="27" t="s">
        <v>21</v>
      </c>
      <c r="E197" s="27">
        <v>2400</v>
      </c>
      <c r="F197" s="29">
        <v>600</v>
      </c>
      <c r="G197" s="29">
        <v>600</v>
      </c>
      <c r="H197" s="31">
        <v>600</v>
      </c>
      <c r="I197" s="31">
        <v>600</v>
      </c>
      <c r="J197" s="31"/>
      <c r="K197" s="32"/>
      <c r="L197" s="33">
        <v>200</v>
      </c>
      <c r="M197" s="33">
        <v>200</v>
      </c>
      <c r="N197" s="184">
        <v>0</v>
      </c>
      <c r="O197" s="33">
        <v>0</v>
      </c>
      <c r="P197" s="33">
        <v>0</v>
      </c>
      <c r="Q197" s="33">
        <v>0</v>
      </c>
      <c r="R197" s="33">
        <v>0</v>
      </c>
      <c r="S197" s="33"/>
      <c r="T197" s="33"/>
      <c r="U197" s="33"/>
      <c r="V197" s="33"/>
      <c r="W197" s="41">
        <f t="shared" si="24"/>
        <v>0</v>
      </c>
    </row>
    <row r="198" spans="1:23" s="4" customFormat="1" x14ac:dyDescent="0.25">
      <c r="A198" s="49" t="s">
        <v>192</v>
      </c>
      <c r="B198" s="27"/>
      <c r="C198" s="27" t="s">
        <v>46</v>
      </c>
      <c r="D198" s="27" t="s">
        <v>21</v>
      </c>
      <c r="E198" s="27">
        <v>1400</v>
      </c>
      <c r="F198" s="29">
        <v>400</v>
      </c>
      <c r="G198" s="29">
        <v>400</v>
      </c>
      <c r="H198" s="31">
        <v>400</v>
      </c>
      <c r="I198" s="31">
        <v>400</v>
      </c>
      <c r="J198" s="31"/>
      <c r="K198" s="32"/>
      <c r="L198" s="33">
        <v>100</v>
      </c>
      <c r="M198" s="33">
        <v>100</v>
      </c>
      <c r="N198" s="184">
        <v>0</v>
      </c>
      <c r="O198" s="33">
        <v>0</v>
      </c>
      <c r="P198" s="33">
        <v>0</v>
      </c>
      <c r="Q198" s="33">
        <v>0</v>
      </c>
      <c r="R198" s="33">
        <v>0</v>
      </c>
      <c r="S198" s="33"/>
      <c r="T198" s="33"/>
      <c r="U198" s="33"/>
      <c r="V198" s="33"/>
      <c r="W198" s="41">
        <f t="shared" si="24"/>
        <v>0</v>
      </c>
    </row>
    <row r="199" spans="1:23" x14ac:dyDescent="0.25">
      <c r="A199" s="26" t="s">
        <v>193</v>
      </c>
      <c r="B199" s="27" t="s">
        <v>172</v>
      </c>
      <c r="C199" s="27" t="s">
        <v>142</v>
      </c>
      <c r="D199" s="27" t="s">
        <v>21</v>
      </c>
      <c r="E199" s="27">
        <v>3598</v>
      </c>
      <c r="F199" s="29">
        <v>500</v>
      </c>
      <c r="G199" s="29">
        <v>500</v>
      </c>
      <c r="H199" s="74">
        <v>500</v>
      </c>
      <c r="I199" s="74">
        <v>500</v>
      </c>
      <c r="J199" s="74">
        <v>400</v>
      </c>
      <c r="K199" s="40">
        <v>200</v>
      </c>
      <c r="L199" s="41">
        <v>100</v>
      </c>
      <c r="M199" s="41">
        <v>100</v>
      </c>
      <c r="N199" s="184">
        <v>0</v>
      </c>
      <c r="O199" s="41">
        <v>0</v>
      </c>
      <c r="P199" s="41">
        <v>0</v>
      </c>
      <c r="Q199" s="41">
        <v>0</v>
      </c>
      <c r="R199" s="41">
        <v>0</v>
      </c>
      <c r="S199" s="41"/>
      <c r="T199" s="41"/>
      <c r="U199" s="41"/>
      <c r="V199" s="41"/>
      <c r="W199" s="41">
        <f t="shared" si="24"/>
        <v>0</v>
      </c>
    </row>
    <row r="200" spans="1:23" s="100" customFormat="1" x14ac:dyDescent="0.25">
      <c r="A200" s="98" t="s">
        <v>194</v>
      </c>
      <c r="B200" s="147" t="s">
        <v>172</v>
      </c>
      <c r="C200" s="147" t="s">
        <v>142</v>
      </c>
      <c r="D200" s="147" t="s">
        <v>21</v>
      </c>
      <c r="E200" s="94">
        <v>480</v>
      </c>
      <c r="F200" s="29">
        <v>0</v>
      </c>
      <c r="G200" s="29">
        <v>0</v>
      </c>
      <c r="H200" s="39">
        <v>0</v>
      </c>
      <c r="I200" s="136">
        <v>0</v>
      </c>
      <c r="J200" s="136"/>
      <c r="K200" s="97"/>
      <c r="L200" s="135"/>
      <c r="M200" s="135"/>
      <c r="N200" s="184">
        <v>0</v>
      </c>
      <c r="O200" s="135">
        <v>0</v>
      </c>
      <c r="P200" s="135">
        <v>0</v>
      </c>
      <c r="Q200" s="135">
        <v>0</v>
      </c>
      <c r="R200" s="135">
        <v>0</v>
      </c>
      <c r="S200" s="135"/>
      <c r="T200" s="135"/>
      <c r="U200" s="135"/>
      <c r="V200" s="135"/>
      <c r="W200" s="41">
        <f t="shared" si="24"/>
        <v>0</v>
      </c>
    </row>
    <row r="201" spans="1:23" s="4" customFormat="1" x14ac:dyDescent="0.25">
      <c r="A201" s="26" t="s">
        <v>195</v>
      </c>
      <c r="B201" s="148"/>
      <c r="C201" s="148" t="s">
        <v>2</v>
      </c>
      <c r="D201" s="148" t="s">
        <v>27</v>
      </c>
      <c r="E201" s="27">
        <v>1280</v>
      </c>
      <c r="F201" s="29">
        <v>0</v>
      </c>
      <c r="G201" s="29">
        <v>0</v>
      </c>
      <c r="H201" s="31">
        <v>0</v>
      </c>
      <c r="I201" s="31">
        <v>130</v>
      </c>
      <c r="J201" s="31">
        <v>200</v>
      </c>
      <c r="K201" s="40">
        <v>150</v>
      </c>
      <c r="L201" s="33">
        <v>117</v>
      </c>
      <c r="M201" s="33">
        <v>117</v>
      </c>
      <c r="N201" s="184">
        <v>0</v>
      </c>
      <c r="O201" s="33">
        <v>0</v>
      </c>
      <c r="P201" s="33">
        <v>0</v>
      </c>
      <c r="Q201" s="33">
        <v>0</v>
      </c>
      <c r="R201" s="33">
        <v>0</v>
      </c>
      <c r="S201" s="33"/>
      <c r="T201" s="33"/>
      <c r="U201" s="33"/>
      <c r="V201" s="33"/>
      <c r="W201" s="41">
        <f t="shared" si="24"/>
        <v>0</v>
      </c>
    </row>
    <row r="202" spans="1:23" s="4" customFormat="1" x14ac:dyDescent="0.25">
      <c r="A202" s="26" t="s">
        <v>195</v>
      </c>
      <c r="B202" s="148"/>
      <c r="C202" s="148" t="s">
        <v>2</v>
      </c>
      <c r="D202" s="148" t="s">
        <v>21</v>
      </c>
      <c r="E202" s="27">
        <v>27</v>
      </c>
      <c r="F202" s="29">
        <v>0</v>
      </c>
      <c r="G202" s="29">
        <v>0</v>
      </c>
      <c r="H202" s="31">
        <v>0</v>
      </c>
      <c r="I202" s="31">
        <v>27</v>
      </c>
      <c r="J202" s="31"/>
      <c r="K202" s="32">
        <v>27</v>
      </c>
      <c r="L202" s="33">
        <v>27</v>
      </c>
      <c r="M202" s="33">
        <v>27</v>
      </c>
      <c r="N202" s="184">
        <v>0</v>
      </c>
      <c r="O202" s="33">
        <v>0</v>
      </c>
      <c r="P202" s="33">
        <v>0</v>
      </c>
      <c r="Q202" s="33">
        <v>0</v>
      </c>
      <c r="R202" s="33">
        <v>0</v>
      </c>
      <c r="S202" s="33"/>
      <c r="T202" s="33"/>
      <c r="U202" s="33"/>
      <c r="V202" s="33"/>
      <c r="W202" s="41">
        <f t="shared" si="24"/>
        <v>0</v>
      </c>
    </row>
    <row r="203" spans="1:23" s="4" customFormat="1" x14ac:dyDescent="0.25">
      <c r="A203" s="43" t="s">
        <v>196</v>
      </c>
      <c r="B203" s="149"/>
      <c r="C203" s="149" t="s">
        <v>0</v>
      </c>
      <c r="D203" s="149" t="s">
        <v>27</v>
      </c>
      <c r="E203" s="44">
        <v>1777</v>
      </c>
      <c r="F203" s="50"/>
      <c r="G203" s="50"/>
      <c r="H203" s="48"/>
      <c r="I203" s="48"/>
      <c r="J203" s="48"/>
      <c r="K203" s="52"/>
      <c r="L203" s="53">
        <v>170</v>
      </c>
      <c r="M203" s="53">
        <v>170</v>
      </c>
      <c r="N203" s="184">
        <v>0</v>
      </c>
      <c r="O203" s="53">
        <v>88</v>
      </c>
      <c r="P203" s="53">
        <v>0</v>
      </c>
      <c r="Q203" s="53">
        <v>0</v>
      </c>
      <c r="R203" s="53">
        <v>0</v>
      </c>
      <c r="S203" s="53"/>
      <c r="T203" s="53"/>
      <c r="U203" s="53"/>
      <c r="V203" s="53">
        <v>6</v>
      </c>
      <c r="W203" s="41">
        <f t="shared" si="24"/>
        <v>94</v>
      </c>
    </row>
    <row r="204" spans="1:23" s="4" customFormat="1" x14ac:dyDescent="0.25">
      <c r="A204" s="43" t="s">
        <v>196</v>
      </c>
      <c r="B204" s="149"/>
      <c r="C204" s="149" t="s">
        <v>0</v>
      </c>
      <c r="D204" s="149" t="s">
        <v>21</v>
      </c>
      <c r="E204" s="44">
        <v>889</v>
      </c>
      <c r="F204" s="50"/>
      <c r="G204" s="50"/>
      <c r="H204" s="48"/>
      <c r="I204" s="48"/>
      <c r="J204" s="48"/>
      <c r="K204" s="52"/>
      <c r="L204" s="53">
        <v>50</v>
      </c>
      <c r="M204" s="53">
        <v>50</v>
      </c>
      <c r="N204" s="184">
        <v>0</v>
      </c>
      <c r="O204" s="53">
        <v>46</v>
      </c>
      <c r="P204" s="53">
        <v>0</v>
      </c>
      <c r="Q204" s="53">
        <v>0</v>
      </c>
      <c r="R204" s="53">
        <v>0</v>
      </c>
      <c r="S204" s="53"/>
      <c r="T204" s="53"/>
      <c r="U204" s="53"/>
      <c r="V204" s="53">
        <v>3</v>
      </c>
      <c r="W204" s="41">
        <f t="shared" si="24"/>
        <v>49</v>
      </c>
    </row>
    <row r="205" spans="1:23" x14ac:dyDescent="0.25">
      <c r="A205" s="26" t="s">
        <v>197</v>
      </c>
      <c r="B205" s="27"/>
      <c r="C205" s="27" t="s">
        <v>0</v>
      </c>
      <c r="D205" s="27" t="s">
        <v>27</v>
      </c>
      <c r="E205" s="28">
        <v>2520</v>
      </c>
      <c r="F205" s="34">
        <v>645</v>
      </c>
      <c r="G205" s="29">
        <v>500</v>
      </c>
      <c r="H205" s="39">
        <v>750</v>
      </c>
      <c r="I205" s="39">
        <v>500</v>
      </c>
      <c r="J205" s="39">
        <v>600</v>
      </c>
      <c r="K205" s="40">
        <v>432</v>
      </c>
      <c r="L205" s="41">
        <v>732</v>
      </c>
      <c r="M205" s="41">
        <v>732</v>
      </c>
      <c r="N205" s="184">
        <v>0</v>
      </c>
      <c r="O205" s="41">
        <v>148</v>
      </c>
      <c r="P205" s="41">
        <v>22</v>
      </c>
      <c r="Q205" s="41">
        <v>0</v>
      </c>
      <c r="R205" s="41">
        <v>40</v>
      </c>
      <c r="S205" s="41">
        <v>73</v>
      </c>
      <c r="T205" s="41"/>
      <c r="U205" s="41">
        <v>90</v>
      </c>
      <c r="V205" s="41">
        <v>115</v>
      </c>
      <c r="W205" s="41">
        <f t="shared" si="24"/>
        <v>488</v>
      </c>
    </row>
    <row r="206" spans="1:23" x14ac:dyDescent="0.25">
      <c r="A206" s="43" t="s">
        <v>198</v>
      </c>
      <c r="B206" s="44"/>
      <c r="C206" s="44" t="s">
        <v>0</v>
      </c>
      <c r="D206" s="44" t="s">
        <v>27</v>
      </c>
      <c r="E206" s="45">
        <f>10*177.721</f>
        <v>1777.21</v>
      </c>
      <c r="F206" s="46"/>
      <c r="G206" s="50"/>
      <c r="H206" s="48"/>
      <c r="I206" s="48">
        <v>0</v>
      </c>
      <c r="J206" s="48">
        <v>89</v>
      </c>
      <c r="K206" s="52">
        <v>89</v>
      </c>
      <c r="L206" s="53">
        <v>150</v>
      </c>
      <c r="M206" s="53">
        <v>150</v>
      </c>
      <c r="N206" s="184">
        <v>0</v>
      </c>
      <c r="O206" s="53">
        <v>0</v>
      </c>
      <c r="P206" s="53">
        <v>0</v>
      </c>
      <c r="Q206" s="53">
        <v>42</v>
      </c>
      <c r="R206" s="53">
        <v>0</v>
      </c>
      <c r="S206" s="53"/>
      <c r="T206" s="53"/>
      <c r="U206" s="53">
        <v>28</v>
      </c>
      <c r="V206" s="53">
        <v>65</v>
      </c>
      <c r="W206" s="41">
        <f t="shared" si="24"/>
        <v>135</v>
      </c>
    </row>
    <row r="207" spans="1:23" x14ac:dyDescent="0.25">
      <c r="A207" s="43" t="s">
        <v>235</v>
      </c>
      <c r="B207" s="44"/>
      <c r="C207" s="44" t="s">
        <v>0</v>
      </c>
      <c r="D207" s="44" t="s">
        <v>27</v>
      </c>
      <c r="E207" s="45">
        <v>3554</v>
      </c>
      <c r="F207" s="46"/>
      <c r="G207" s="50"/>
      <c r="H207" s="48"/>
      <c r="I207" s="48"/>
      <c r="J207" s="48"/>
      <c r="K207" s="52"/>
      <c r="L207" s="53"/>
      <c r="M207" s="53"/>
      <c r="N207" s="184"/>
      <c r="O207" s="53"/>
      <c r="P207" s="53"/>
      <c r="Q207" s="53"/>
      <c r="R207" s="53"/>
      <c r="S207" s="53"/>
      <c r="T207" s="53"/>
      <c r="U207" s="53"/>
      <c r="V207" s="53"/>
      <c r="W207" s="41">
        <f t="shared" si="24"/>
        <v>0</v>
      </c>
    </row>
    <row r="208" spans="1:23" x14ac:dyDescent="0.25">
      <c r="A208" s="26" t="s">
        <v>199</v>
      </c>
      <c r="B208" s="26"/>
      <c r="C208" s="27" t="s">
        <v>0</v>
      </c>
      <c r="D208" s="27" t="s">
        <v>27</v>
      </c>
      <c r="E208" s="28">
        <f>15*177.721</f>
        <v>2665.8150000000001</v>
      </c>
      <c r="F208" s="29">
        <v>0</v>
      </c>
      <c r="G208" s="29">
        <v>36</v>
      </c>
      <c r="H208" s="150">
        <v>200</v>
      </c>
      <c r="I208" s="150">
        <v>200</v>
      </c>
      <c r="J208" s="150">
        <v>500</v>
      </c>
      <c r="K208" s="40">
        <v>300</v>
      </c>
      <c r="L208" s="41">
        <v>401</v>
      </c>
      <c r="M208" s="41">
        <v>401</v>
      </c>
      <c r="N208" s="184">
        <v>40</v>
      </c>
      <c r="O208" s="41">
        <v>60</v>
      </c>
      <c r="P208" s="41">
        <v>0</v>
      </c>
      <c r="Q208" s="41">
        <v>0</v>
      </c>
      <c r="R208" s="41">
        <v>0</v>
      </c>
      <c r="S208" s="41">
        <v>109</v>
      </c>
      <c r="T208" s="41">
        <v>46</v>
      </c>
      <c r="U208" s="41">
        <v>66</v>
      </c>
      <c r="V208" s="41"/>
      <c r="W208" s="41">
        <f t="shared" si="24"/>
        <v>321</v>
      </c>
    </row>
    <row r="209" spans="1:23" ht="15.75" thickBot="1" x14ac:dyDescent="0.3">
      <c r="A209" s="59" t="s">
        <v>17</v>
      </c>
      <c r="B209" s="59" t="s">
        <v>17</v>
      </c>
      <c r="C209" s="60" t="s">
        <v>17</v>
      </c>
      <c r="D209" s="60" t="s">
        <v>17</v>
      </c>
      <c r="E209" s="60" t="s">
        <v>17</v>
      </c>
      <c r="F209" s="61" t="s">
        <v>17</v>
      </c>
      <c r="K209" s="24"/>
    </row>
    <row r="210" spans="1:23" ht="16.5" thickBot="1" x14ac:dyDescent="0.3">
      <c r="A210" s="151" t="s">
        <v>200</v>
      </c>
      <c r="B210" s="152"/>
      <c r="C210" s="153"/>
      <c r="D210" s="154"/>
      <c r="E210" s="155">
        <f t="shared" ref="E210:W210" si="25">E186+E146+E131+E104+E93+E69+E43+E32+E8</f>
        <v>546945.00565046608</v>
      </c>
      <c r="F210" s="155">
        <f t="shared" si="25"/>
        <v>55858.138607500005</v>
      </c>
      <c r="G210" s="155">
        <f t="shared" si="25"/>
        <v>62957</v>
      </c>
      <c r="H210" s="155">
        <f t="shared" si="25"/>
        <v>37430</v>
      </c>
      <c r="I210" s="155">
        <f t="shared" si="25"/>
        <v>42858</v>
      </c>
      <c r="J210" s="155">
        <f t="shared" si="25"/>
        <v>38279</v>
      </c>
      <c r="K210" s="155">
        <f t="shared" si="25"/>
        <v>31838</v>
      </c>
      <c r="L210" s="155">
        <f t="shared" si="25"/>
        <v>33264</v>
      </c>
      <c r="M210" s="155">
        <f t="shared" si="25"/>
        <v>34980</v>
      </c>
      <c r="N210" s="189">
        <f t="shared" si="25"/>
        <v>767</v>
      </c>
      <c r="O210" s="155">
        <f t="shared" si="25"/>
        <v>1390</v>
      </c>
      <c r="P210" s="155">
        <f t="shared" si="25"/>
        <v>1482</v>
      </c>
      <c r="Q210" s="155">
        <f t="shared" si="25"/>
        <v>926</v>
      </c>
      <c r="R210" s="155">
        <f t="shared" si="25"/>
        <v>1121</v>
      </c>
      <c r="S210" s="155">
        <f t="shared" si="25"/>
        <v>1202</v>
      </c>
      <c r="T210" s="155">
        <f t="shared" si="25"/>
        <v>2712</v>
      </c>
      <c r="U210" s="155">
        <f t="shared" si="25"/>
        <v>2543</v>
      </c>
      <c r="V210" s="155">
        <f t="shared" si="25"/>
        <v>3085</v>
      </c>
      <c r="W210" s="155">
        <f t="shared" si="25"/>
        <v>15228</v>
      </c>
    </row>
    <row r="211" spans="1:23" x14ac:dyDescent="0.25">
      <c r="C211" s="1"/>
      <c r="D211" s="1"/>
      <c r="E211" s="1"/>
      <c r="F211" s="2"/>
      <c r="G211" s="2"/>
      <c r="H211" s="3"/>
      <c r="K211" s="24"/>
    </row>
    <row r="212" spans="1:23" x14ac:dyDescent="0.25">
      <c r="C212" s="1"/>
      <c r="D212" s="1"/>
      <c r="E212" s="1"/>
      <c r="F212" s="2"/>
      <c r="G212" s="2"/>
      <c r="H212" s="3"/>
      <c r="K212" s="24"/>
      <c r="O212" s="180"/>
      <c r="P212" s="180"/>
      <c r="Q212" s="180"/>
      <c r="R212" s="180"/>
      <c r="S212" s="180"/>
      <c r="T212" s="180"/>
      <c r="U212" s="180"/>
      <c r="V212" s="180"/>
      <c r="W212" s="180"/>
    </row>
    <row r="213" spans="1:23" x14ac:dyDescent="0.25">
      <c r="C213" s="1"/>
      <c r="D213" s="1"/>
      <c r="E213" s="1"/>
      <c r="F213" s="2"/>
      <c r="G213" s="2"/>
      <c r="H213" s="3"/>
      <c r="K213" s="24"/>
    </row>
    <row r="214" spans="1:23" x14ac:dyDescent="0.25">
      <c r="C214" s="1"/>
      <c r="D214" s="1"/>
      <c r="E214" s="1"/>
      <c r="F214" s="2"/>
      <c r="G214" s="2"/>
      <c r="H214" s="3"/>
      <c r="K214" s="24"/>
      <c r="T214" s="196"/>
      <c r="U214" s="196"/>
      <c r="V214" s="196"/>
    </row>
    <row r="215" spans="1:23" x14ac:dyDescent="0.25">
      <c r="C215" s="1"/>
      <c r="D215" s="1"/>
      <c r="E215" s="1"/>
      <c r="F215" s="2"/>
      <c r="G215" s="2"/>
      <c r="H215" s="3"/>
      <c r="K215" s="24"/>
    </row>
    <row r="216" spans="1:23" x14ac:dyDescent="0.25">
      <c r="C216" s="1"/>
      <c r="D216" s="1"/>
      <c r="E216" s="1"/>
      <c r="F216" s="2"/>
      <c r="G216" s="2"/>
      <c r="H216" s="3"/>
      <c r="K216" s="24"/>
      <c r="P216" s="24"/>
      <c r="Q216" s="24"/>
      <c r="R216" s="24"/>
      <c r="S216" s="24"/>
      <c r="T216" s="24"/>
      <c r="U216" s="217"/>
      <c r="V216" s="24"/>
      <c r="W216" s="212"/>
    </row>
    <row r="217" spans="1:23" x14ac:dyDescent="0.25">
      <c r="C217" s="1"/>
      <c r="D217" s="1"/>
      <c r="E217" s="1"/>
      <c r="F217" s="2"/>
      <c r="G217" s="2"/>
      <c r="H217" s="3"/>
      <c r="K217" s="24"/>
      <c r="U217" s="24"/>
      <c r="V217" s="24"/>
    </row>
    <row r="218" spans="1:23" x14ac:dyDescent="0.25">
      <c r="C218" s="1"/>
      <c r="D218" s="1"/>
      <c r="E218" s="1"/>
      <c r="F218" s="2"/>
      <c r="G218" s="2"/>
      <c r="H218" s="3"/>
      <c r="K218" s="24"/>
    </row>
    <row r="219" spans="1:23" x14ac:dyDescent="0.25">
      <c r="C219" s="1"/>
      <c r="D219" s="1"/>
      <c r="E219" s="1"/>
      <c r="F219" s="2"/>
      <c r="G219" s="2"/>
      <c r="H219" s="3"/>
      <c r="K219" s="24"/>
      <c r="U219" s="24"/>
      <c r="V219" s="212"/>
      <c r="W219" s="215">
        <f>(W210/L210)</f>
        <v>0.45779220779220781</v>
      </c>
    </row>
    <row r="220" spans="1:23" x14ac:dyDescent="0.25">
      <c r="C220" s="1"/>
      <c r="D220" s="1"/>
      <c r="E220" s="1"/>
      <c r="F220" s="2"/>
      <c r="G220" s="2"/>
      <c r="H220" s="3"/>
      <c r="K220" s="24"/>
    </row>
    <row r="221" spans="1:23" x14ac:dyDescent="0.25">
      <c r="C221" s="1"/>
      <c r="D221" s="1"/>
      <c r="E221" s="1"/>
      <c r="F221" s="2"/>
      <c r="G221" s="2"/>
      <c r="H221" s="3"/>
      <c r="K221" s="24"/>
    </row>
    <row r="222" spans="1:23" x14ac:dyDescent="0.25">
      <c r="C222" s="1"/>
      <c r="D222" s="1"/>
      <c r="E222" s="1"/>
      <c r="F222" s="2"/>
      <c r="G222" s="2"/>
      <c r="H222" s="3"/>
      <c r="K222" s="24"/>
    </row>
    <row r="223" spans="1:23" x14ac:dyDescent="0.25">
      <c r="C223" s="1"/>
      <c r="D223" s="1"/>
      <c r="E223" s="1"/>
      <c r="F223" s="2"/>
      <c r="G223" s="2"/>
      <c r="H223" s="3"/>
      <c r="K223" s="24"/>
    </row>
    <row r="224" spans="1:23" x14ac:dyDescent="0.25">
      <c r="C224" s="1"/>
      <c r="D224" s="1"/>
      <c r="E224" s="1"/>
      <c r="F224" s="2"/>
      <c r="G224" s="2"/>
      <c r="H224" s="3"/>
      <c r="K224" s="24"/>
    </row>
    <row r="225" spans="3:11" x14ac:dyDescent="0.25">
      <c r="C225" s="1"/>
      <c r="D225" s="1"/>
      <c r="E225" s="1"/>
      <c r="F225" s="2"/>
      <c r="G225" s="2"/>
      <c r="H225" s="3"/>
      <c r="K225" s="24"/>
    </row>
    <row r="226" spans="3:11" x14ac:dyDescent="0.25">
      <c r="C226" s="1"/>
      <c r="D226" s="1"/>
      <c r="E226" s="1"/>
      <c r="F226" s="2"/>
      <c r="G226" s="2"/>
      <c r="H226" s="3"/>
      <c r="K226" s="24"/>
    </row>
    <row r="227" spans="3:11" x14ac:dyDescent="0.25">
      <c r="C227" s="1"/>
      <c r="D227" s="1"/>
      <c r="E227" s="1"/>
      <c r="F227" s="2"/>
      <c r="G227" s="2"/>
      <c r="H227" s="3"/>
      <c r="K227" s="24"/>
    </row>
    <row r="228" spans="3:11" x14ac:dyDescent="0.25">
      <c r="C228" s="1"/>
      <c r="D228" s="1"/>
      <c r="E228" s="1"/>
      <c r="F228" s="2"/>
      <c r="G228" s="2"/>
      <c r="H228" s="3"/>
      <c r="K228" s="24"/>
    </row>
    <row r="229" spans="3:11" x14ac:dyDescent="0.25">
      <c r="C229" s="1"/>
      <c r="D229" s="1"/>
      <c r="E229" s="1"/>
      <c r="F229" s="2"/>
      <c r="G229" s="2"/>
      <c r="H229" s="3"/>
      <c r="K229" s="24"/>
    </row>
    <row r="230" spans="3:11" x14ac:dyDescent="0.25">
      <c r="C230" s="1"/>
      <c r="D230" s="1"/>
      <c r="E230" s="1"/>
      <c r="F230" s="2"/>
      <c r="G230" s="2"/>
      <c r="H230" s="3"/>
      <c r="K230" s="24"/>
    </row>
    <row r="231" spans="3:11" x14ac:dyDescent="0.25">
      <c r="C231" s="1"/>
      <c r="D231" s="1"/>
      <c r="E231" s="1"/>
      <c r="F231" s="2"/>
      <c r="G231" s="2"/>
      <c r="H231" s="3"/>
      <c r="K231" s="24"/>
    </row>
    <row r="232" spans="3:11" x14ac:dyDescent="0.25">
      <c r="C232" s="1"/>
      <c r="D232" s="1"/>
      <c r="F232" s="2"/>
      <c r="G232" s="2"/>
      <c r="H232" s="3"/>
      <c r="K232" s="24"/>
    </row>
    <row r="233" spans="3:11" x14ac:dyDescent="0.25">
      <c r="C233" s="1"/>
      <c r="D233" s="1"/>
      <c r="F233" s="2"/>
      <c r="G233" s="2"/>
      <c r="H233" s="3"/>
      <c r="K233" s="24"/>
    </row>
    <row r="234" spans="3:11" x14ac:dyDescent="0.25">
      <c r="C234" s="1"/>
      <c r="D234" s="1"/>
      <c r="F234" s="2"/>
      <c r="G234" s="2"/>
      <c r="H234" s="3"/>
      <c r="K234" s="24"/>
    </row>
    <row r="235" spans="3:11" x14ac:dyDescent="0.25">
      <c r="C235" s="1"/>
      <c r="D235" s="1"/>
      <c r="F235" s="2"/>
      <c r="G235" s="2"/>
      <c r="H235" s="3"/>
      <c r="K235" s="24"/>
    </row>
    <row r="236" spans="3:11" x14ac:dyDescent="0.25">
      <c r="C236" s="1"/>
      <c r="D236" s="1"/>
      <c r="F236" s="2"/>
      <c r="G236" s="2"/>
      <c r="H236" s="3"/>
      <c r="K236" s="24"/>
    </row>
    <row r="237" spans="3:11" x14ac:dyDescent="0.25">
      <c r="C237" s="1"/>
      <c r="D237" s="1"/>
      <c r="F237" s="2"/>
      <c r="G237" s="2"/>
      <c r="H237" s="3"/>
      <c r="K237" s="24"/>
    </row>
    <row r="238" spans="3:11" x14ac:dyDescent="0.25">
      <c r="C238" s="1"/>
      <c r="D238" s="1"/>
      <c r="F238" s="2"/>
      <c r="G238" s="2"/>
      <c r="H238" s="3"/>
      <c r="K238" s="24"/>
    </row>
    <row r="239" spans="3:11" x14ac:dyDescent="0.25">
      <c r="C239" s="1"/>
      <c r="D239" s="1"/>
      <c r="F239" s="2"/>
      <c r="G239" s="2"/>
      <c r="H239" s="3"/>
      <c r="K239" s="24"/>
    </row>
    <row r="240" spans="3:11" x14ac:dyDescent="0.25">
      <c r="C240" s="1"/>
      <c r="D240" s="1"/>
      <c r="F240" s="2"/>
      <c r="G240" s="2"/>
      <c r="H240" s="3"/>
      <c r="K240" s="24"/>
    </row>
    <row r="241" spans="3:11" x14ac:dyDescent="0.25">
      <c r="C241" s="1"/>
      <c r="D241" s="1"/>
      <c r="F241" s="2"/>
      <c r="G241" s="2"/>
      <c r="H241" s="3"/>
      <c r="K241" s="24"/>
    </row>
    <row r="242" spans="3:11" x14ac:dyDescent="0.25">
      <c r="C242" s="1"/>
      <c r="D242" s="1"/>
      <c r="F242" s="2"/>
      <c r="G242" s="2"/>
      <c r="H242" s="3"/>
      <c r="K242" s="24"/>
    </row>
    <row r="243" spans="3:11" x14ac:dyDescent="0.25">
      <c r="C243" s="1"/>
      <c r="D243" s="1"/>
      <c r="F243" s="2"/>
      <c r="G243" s="2"/>
      <c r="H243" s="3"/>
      <c r="K243" s="24"/>
    </row>
    <row r="244" spans="3:11" x14ac:dyDescent="0.25">
      <c r="C244" s="1"/>
      <c r="D244" s="1"/>
      <c r="F244" s="2"/>
      <c r="G244" s="2"/>
      <c r="H244" s="3"/>
      <c r="K244" s="24"/>
    </row>
    <row r="245" spans="3:11" x14ac:dyDescent="0.25">
      <c r="C245" s="1"/>
      <c r="D245" s="1"/>
      <c r="F245" s="2"/>
      <c r="G245" s="2"/>
      <c r="H245" s="3"/>
      <c r="K245" s="24"/>
    </row>
    <row r="246" spans="3:11" x14ac:dyDescent="0.25">
      <c r="C246" s="1"/>
      <c r="D246" s="1"/>
      <c r="K246" s="24"/>
    </row>
    <row r="247" spans="3:11" x14ac:dyDescent="0.25">
      <c r="C247" s="1"/>
      <c r="D247" s="1"/>
      <c r="K247" s="24"/>
    </row>
    <row r="248" spans="3:11" x14ac:dyDescent="0.25">
      <c r="C248" s="1"/>
      <c r="D248" s="1"/>
      <c r="G248" s="1"/>
      <c r="K248" s="24"/>
    </row>
    <row r="249" spans="3:11" x14ac:dyDescent="0.25">
      <c r="C249" s="1"/>
      <c r="D249" s="1"/>
      <c r="G249" s="1"/>
      <c r="K249" s="24"/>
    </row>
    <row r="250" spans="3:11" x14ac:dyDescent="0.25">
      <c r="C250" s="1"/>
      <c r="D250" s="1"/>
      <c r="G250" s="1"/>
      <c r="K250" s="24"/>
    </row>
    <row r="251" spans="3:11" x14ac:dyDescent="0.25">
      <c r="C251" s="1"/>
      <c r="D251" s="1"/>
      <c r="G251" s="1"/>
      <c r="K251" s="24"/>
    </row>
    <row r="252" spans="3:11" x14ac:dyDescent="0.25">
      <c r="C252" s="1"/>
      <c r="D252" s="1"/>
      <c r="G252" s="1"/>
      <c r="K252" s="24"/>
    </row>
    <row r="253" spans="3:11" x14ac:dyDescent="0.25">
      <c r="C253" s="1"/>
      <c r="D253" s="1"/>
      <c r="G253" s="1"/>
      <c r="K253" s="24"/>
    </row>
    <row r="254" spans="3:11" x14ac:dyDescent="0.25">
      <c r="C254" s="1"/>
      <c r="D254" s="1"/>
      <c r="G254" s="1"/>
      <c r="K254" s="24"/>
    </row>
    <row r="255" spans="3:11" x14ac:dyDescent="0.25">
      <c r="C255" s="1"/>
      <c r="D255" s="1"/>
      <c r="G255" s="1"/>
      <c r="K255" s="24"/>
    </row>
    <row r="256" spans="3:11" x14ac:dyDescent="0.25">
      <c r="C256" s="1"/>
      <c r="D256" s="1"/>
      <c r="G256" s="1"/>
      <c r="K256" s="24"/>
    </row>
    <row r="257" spans="3:11" x14ac:dyDescent="0.25">
      <c r="C257" s="1"/>
      <c r="D257" s="1"/>
      <c r="G257" s="1"/>
      <c r="K257" s="24"/>
    </row>
    <row r="258" spans="3:11" x14ac:dyDescent="0.25">
      <c r="C258" s="1"/>
      <c r="D258" s="1"/>
      <c r="G258" s="1"/>
      <c r="K258" s="24"/>
    </row>
    <row r="259" spans="3:11" x14ac:dyDescent="0.25">
      <c r="C259" s="1"/>
      <c r="D259" s="1"/>
      <c r="G259" s="1"/>
      <c r="K259" s="24"/>
    </row>
    <row r="260" spans="3:11" x14ac:dyDescent="0.25">
      <c r="C260" s="1"/>
      <c r="D260" s="1"/>
      <c r="G260" s="1"/>
      <c r="K260" s="24"/>
    </row>
    <row r="261" spans="3:11" x14ac:dyDescent="0.25">
      <c r="C261" s="1"/>
      <c r="D261" s="1"/>
      <c r="G261" s="1"/>
      <c r="K261" s="24"/>
    </row>
    <row r="262" spans="3:11" x14ac:dyDescent="0.25">
      <c r="C262" s="1"/>
      <c r="D262" s="1"/>
      <c r="G262" s="1"/>
      <c r="K262" s="24"/>
    </row>
    <row r="263" spans="3:11" x14ac:dyDescent="0.25">
      <c r="C263" s="1"/>
      <c r="D263" s="1"/>
      <c r="G263" s="1"/>
      <c r="K263" s="24"/>
    </row>
    <row r="264" spans="3:11" x14ac:dyDescent="0.25">
      <c r="C264" s="1"/>
      <c r="D264" s="1"/>
      <c r="G264" s="1"/>
      <c r="K264" s="24"/>
    </row>
    <row r="265" spans="3:11" x14ac:dyDescent="0.25">
      <c r="C265" s="1"/>
      <c r="D265" s="1"/>
      <c r="G265" s="1"/>
      <c r="K265" s="24"/>
    </row>
    <row r="266" spans="3:11" x14ac:dyDescent="0.25">
      <c r="C266" s="1"/>
      <c r="D266" s="1"/>
      <c r="G266" s="1"/>
      <c r="K266" s="24"/>
    </row>
    <row r="267" spans="3:11" x14ac:dyDescent="0.25">
      <c r="C267" s="1"/>
      <c r="D267" s="1"/>
      <c r="G267" s="1"/>
      <c r="H267" s="1"/>
      <c r="I267" s="1"/>
      <c r="J267" s="1"/>
    </row>
    <row r="268" spans="3:11" x14ac:dyDescent="0.25">
      <c r="C268" s="1"/>
      <c r="D268" s="1"/>
      <c r="G268" s="1"/>
      <c r="H268" s="1"/>
      <c r="I268" s="1"/>
      <c r="J268" s="1"/>
    </row>
    <row r="269" spans="3:11" x14ac:dyDescent="0.25">
      <c r="C269" s="1"/>
      <c r="D269" s="1"/>
      <c r="G269" s="1"/>
      <c r="H269" s="1"/>
      <c r="I269" s="1"/>
      <c r="J269" s="1"/>
    </row>
    <row r="270" spans="3:11" x14ac:dyDescent="0.25">
      <c r="C270" s="1"/>
      <c r="D270" s="1"/>
      <c r="G270" s="1"/>
      <c r="H270" s="1"/>
      <c r="I270" s="1"/>
      <c r="J270" s="1"/>
    </row>
    <row r="271" spans="3:11" x14ac:dyDescent="0.25">
      <c r="C271" s="1"/>
      <c r="D271" s="1"/>
      <c r="G271" s="1"/>
      <c r="H271" s="1"/>
      <c r="I271" s="1"/>
      <c r="J271" s="1"/>
    </row>
    <row r="272" spans="3:11" x14ac:dyDescent="0.25">
      <c r="C272" s="1"/>
      <c r="D272" s="1"/>
      <c r="G272" s="1"/>
      <c r="H272" s="1"/>
      <c r="I272" s="1"/>
      <c r="J272" s="1"/>
    </row>
    <row r="273" spans="3:14" x14ac:dyDescent="0.25">
      <c r="C273" s="1"/>
      <c r="D273" s="1"/>
      <c r="G273" s="1"/>
      <c r="H273" s="1"/>
      <c r="I273" s="1"/>
      <c r="J273" s="1"/>
    </row>
    <row r="274" spans="3:14" s="6" customFormat="1" x14ac:dyDescent="0.25">
      <c r="C274" s="1"/>
      <c r="D274" s="1"/>
      <c r="E274" s="2"/>
      <c r="F274" s="4"/>
      <c r="G274" s="1"/>
      <c r="N274" s="190"/>
    </row>
    <row r="275" spans="3:14" s="6" customFormat="1" x14ac:dyDescent="0.25">
      <c r="C275" s="1"/>
      <c r="D275" s="1"/>
      <c r="E275" s="2"/>
      <c r="F275" s="4"/>
      <c r="G275" s="1"/>
      <c r="N275" s="190"/>
    </row>
    <row r="276" spans="3:14" s="6" customFormat="1" x14ac:dyDescent="0.25">
      <c r="C276" s="1"/>
      <c r="D276" s="1"/>
      <c r="E276" s="2"/>
      <c r="F276" s="4"/>
      <c r="G276" s="1"/>
      <c r="N276" s="190"/>
    </row>
    <row r="277" spans="3:14" s="6" customFormat="1" x14ac:dyDescent="0.25">
      <c r="C277" s="1"/>
      <c r="D277" s="1"/>
      <c r="E277" s="2"/>
      <c r="F277" s="4"/>
      <c r="G277" s="1"/>
      <c r="N277" s="190"/>
    </row>
    <row r="278" spans="3:14" s="6" customFormat="1" x14ac:dyDescent="0.25">
      <c r="C278" s="1"/>
      <c r="D278" s="1"/>
      <c r="E278" s="2"/>
      <c r="F278" s="4"/>
      <c r="G278" s="1"/>
      <c r="N278" s="190"/>
    </row>
    <row r="279" spans="3:14" s="6" customFormat="1" x14ac:dyDescent="0.25">
      <c r="C279" s="1"/>
      <c r="D279" s="1"/>
      <c r="E279" s="2"/>
      <c r="F279" s="4"/>
      <c r="G279" s="1"/>
      <c r="N279" s="190"/>
    </row>
    <row r="280" spans="3:14" s="6" customFormat="1" x14ac:dyDescent="0.25">
      <c r="C280" s="1"/>
      <c r="D280" s="1"/>
      <c r="E280" s="2"/>
      <c r="F280" s="4"/>
      <c r="G280" s="1"/>
      <c r="N280" s="190"/>
    </row>
    <row r="281" spans="3:14" s="6" customFormat="1" x14ac:dyDescent="0.25">
      <c r="C281" s="1"/>
      <c r="D281" s="1"/>
      <c r="E281" s="2"/>
      <c r="F281" s="4"/>
      <c r="G281" s="1"/>
      <c r="N281" s="190"/>
    </row>
    <row r="282" spans="3:14" s="6" customFormat="1" x14ac:dyDescent="0.25">
      <c r="C282" s="1"/>
      <c r="D282" s="1"/>
      <c r="E282" s="2"/>
      <c r="F282" s="4"/>
      <c r="G282" s="1"/>
      <c r="N282" s="190"/>
    </row>
    <row r="283" spans="3:14" s="6" customFormat="1" x14ac:dyDescent="0.25">
      <c r="C283" s="1"/>
      <c r="D283" s="1"/>
      <c r="E283" s="2"/>
      <c r="F283" s="4"/>
      <c r="G283" s="1"/>
      <c r="N283" s="190"/>
    </row>
    <row r="284" spans="3:14" s="6" customFormat="1" x14ac:dyDescent="0.25">
      <c r="C284" s="1"/>
      <c r="D284" s="1"/>
      <c r="E284" s="2"/>
      <c r="F284" s="4"/>
      <c r="G284" s="1"/>
      <c r="N284" s="190"/>
    </row>
    <row r="285" spans="3:14" s="6" customFormat="1" x14ac:dyDescent="0.25">
      <c r="C285" s="1"/>
      <c r="D285" s="1"/>
      <c r="E285" s="2"/>
      <c r="F285" s="4"/>
      <c r="G285" s="1"/>
      <c r="N285" s="190"/>
    </row>
    <row r="286" spans="3:14" s="6" customFormat="1" x14ac:dyDescent="0.25">
      <c r="C286" s="1"/>
      <c r="D286" s="1"/>
      <c r="E286" s="2"/>
      <c r="F286" s="4"/>
      <c r="G286" s="1"/>
      <c r="N286" s="190"/>
    </row>
    <row r="287" spans="3:14" s="6" customFormat="1" x14ac:dyDescent="0.25">
      <c r="C287" s="1"/>
      <c r="D287" s="1"/>
      <c r="E287" s="2"/>
      <c r="F287" s="4"/>
      <c r="G287" s="1"/>
      <c r="N287" s="190"/>
    </row>
    <row r="288" spans="3:14" s="6" customFormat="1" x14ac:dyDescent="0.25">
      <c r="C288" s="1"/>
      <c r="D288" s="1"/>
      <c r="E288" s="2"/>
      <c r="F288" s="4"/>
      <c r="G288" s="1"/>
      <c r="N288" s="190"/>
    </row>
    <row r="289" spans="3:14" s="6" customFormat="1" x14ac:dyDescent="0.25">
      <c r="C289" s="1"/>
      <c r="D289" s="1"/>
      <c r="E289" s="2"/>
      <c r="F289" s="4"/>
      <c r="G289" s="1"/>
      <c r="N289" s="190"/>
    </row>
    <row r="290" spans="3:14" s="6" customFormat="1" x14ac:dyDescent="0.25">
      <c r="C290" s="1"/>
      <c r="D290" s="1"/>
      <c r="E290" s="2"/>
      <c r="F290" s="4"/>
      <c r="G290" s="1"/>
      <c r="N290" s="190"/>
    </row>
    <row r="291" spans="3:14" s="6" customFormat="1" x14ac:dyDescent="0.25">
      <c r="C291" s="1"/>
      <c r="D291" s="1"/>
      <c r="E291" s="2"/>
      <c r="F291" s="4"/>
      <c r="G291" s="1"/>
      <c r="N291" s="190"/>
    </row>
    <row r="292" spans="3:14" s="6" customFormat="1" x14ac:dyDescent="0.25">
      <c r="C292" s="1"/>
      <c r="D292" s="1"/>
      <c r="E292" s="2"/>
      <c r="F292" s="4"/>
      <c r="G292" s="1"/>
      <c r="N292" s="190"/>
    </row>
    <row r="293" spans="3:14" s="6" customFormat="1" x14ac:dyDescent="0.25">
      <c r="C293" s="1"/>
      <c r="D293" s="1"/>
      <c r="E293" s="2"/>
      <c r="F293" s="4"/>
      <c r="G293" s="1"/>
      <c r="N293" s="190"/>
    </row>
    <row r="294" spans="3:14" s="6" customFormat="1" x14ac:dyDescent="0.25">
      <c r="C294" s="1"/>
      <c r="D294" s="1"/>
      <c r="E294" s="2"/>
      <c r="F294" s="4"/>
      <c r="G294" s="1"/>
      <c r="N294" s="190"/>
    </row>
    <row r="295" spans="3:14" s="6" customFormat="1" x14ac:dyDescent="0.25">
      <c r="C295" s="1"/>
      <c r="D295" s="1"/>
      <c r="E295" s="2"/>
      <c r="F295" s="4"/>
      <c r="G295" s="1"/>
      <c r="N295" s="190"/>
    </row>
    <row r="296" spans="3:14" s="6" customFormat="1" x14ac:dyDescent="0.25">
      <c r="C296" s="1"/>
      <c r="D296" s="1"/>
      <c r="E296" s="2"/>
      <c r="F296" s="4"/>
      <c r="G296" s="1"/>
      <c r="N296" s="190"/>
    </row>
    <row r="297" spans="3:14" s="6" customFormat="1" x14ac:dyDescent="0.25">
      <c r="C297" s="1"/>
      <c r="D297" s="1"/>
      <c r="E297" s="2"/>
      <c r="F297" s="4"/>
      <c r="G297" s="1"/>
      <c r="N297" s="190"/>
    </row>
    <row r="298" spans="3:14" s="6" customFormat="1" x14ac:dyDescent="0.25">
      <c r="C298" s="1"/>
      <c r="D298" s="1"/>
      <c r="E298" s="2"/>
      <c r="F298" s="4"/>
      <c r="G298" s="1"/>
      <c r="N298" s="190"/>
    </row>
    <row r="299" spans="3:14" s="6" customFormat="1" x14ac:dyDescent="0.25">
      <c r="C299" s="1"/>
      <c r="D299" s="1"/>
      <c r="E299" s="2"/>
      <c r="F299" s="4"/>
      <c r="G299" s="1"/>
      <c r="N299" s="190"/>
    </row>
    <row r="300" spans="3:14" s="6" customFormat="1" x14ac:dyDescent="0.25">
      <c r="C300" s="1"/>
      <c r="D300" s="1"/>
      <c r="E300" s="2"/>
      <c r="F300" s="4"/>
      <c r="G300" s="1"/>
      <c r="N300" s="190"/>
    </row>
    <row r="301" spans="3:14" s="6" customFormat="1" x14ac:dyDescent="0.25">
      <c r="C301" s="1"/>
      <c r="D301" s="1"/>
      <c r="E301" s="2"/>
      <c r="F301" s="4"/>
      <c r="G301" s="1"/>
      <c r="N301" s="190"/>
    </row>
    <row r="302" spans="3:14" s="6" customFormat="1" x14ac:dyDescent="0.25">
      <c r="C302" s="1"/>
      <c r="D302" s="1"/>
      <c r="E302" s="2"/>
      <c r="F302" s="4"/>
      <c r="G302" s="1"/>
      <c r="N302" s="190"/>
    </row>
    <row r="303" spans="3:14" s="6" customFormat="1" x14ac:dyDescent="0.25">
      <c r="C303" s="1"/>
      <c r="D303" s="1"/>
      <c r="E303" s="2"/>
      <c r="F303" s="4"/>
      <c r="G303" s="1"/>
      <c r="N303" s="190"/>
    </row>
    <row r="304" spans="3:14" s="6" customFormat="1" x14ac:dyDescent="0.25">
      <c r="C304" s="1"/>
      <c r="D304" s="1"/>
      <c r="E304" s="2"/>
      <c r="F304" s="4"/>
      <c r="G304" s="1"/>
      <c r="N304" s="190"/>
    </row>
    <row r="305" spans="3:14" s="6" customFormat="1" x14ac:dyDescent="0.25">
      <c r="C305" s="1"/>
      <c r="D305" s="1"/>
      <c r="E305" s="2"/>
      <c r="F305" s="4"/>
      <c r="G305" s="1"/>
      <c r="N305" s="190"/>
    </row>
    <row r="306" spans="3:14" s="6" customFormat="1" x14ac:dyDescent="0.25">
      <c r="C306" s="1"/>
      <c r="D306" s="1"/>
      <c r="E306" s="2"/>
      <c r="F306" s="4"/>
      <c r="G306" s="1"/>
      <c r="N306" s="190"/>
    </row>
    <row r="307" spans="3:14" s="6" customFormat="1" x14ac:dyDescent="0.25">
      <c r="C307" s="1"/>
      <c r="D307" s="1"/>
      <c r="E307" s="2"/>
      <c r="F307" s="4"/>
      <c r="G307" s="1"/>
      <c r="N307" s="190"/>
    </row>
    <row r="308" spans="3:14" s="6" customFormat="1" x14ac:dyDescent="0.25">
      <c r="C308" s="1"/>
      <c r="D308" s="1"/>
      <c r="E308" s="2"/>
      <c r="F308" s="4"/>
      <c r="G308" s="1"/>
      <c r="N308" s="190"/>
    </row>
    <row r="309" spans="3:14" s="6" customFormat="1" x14ac:dyDescent="0.25">
      <c r="C309" s="1"/>
      <c r="D309" s="1"/>
      <c r="E309" s="2"/>
      <c r="F309" s="4"/>
      <c r="G309" s="1"/>
      <c r="N309" s="190"/>
    </row>
    <row r="310" spans="3:14" s="6" customFormat="1" x14ac:dyDescent="0.25">
      <c r="C310" s="1"/>
      <c r="D310" s="1"/>
      <c r="E310" s="2"/>
      <c r="F310" s="4"/>
      <c r="G310" s="1"/>
      <c r="N310" s="190"/>
    </row>
    <row r="311" spans="3:14" s="6" customFormat="1" x14ac:dyDescent="0.25">
      <c r="C311" s="1"/>
      <c r="D311" s="1"/>
      <c r="E311" s="2"/>
      <c r="F311" s="4"/>
      <c r="G311" s="1"/>
      <c r="N311" s="190"/>
    </row>
    <row r="312" spans="3:14" s="6" customFormat="1" x14ac:dyDescent="0.25">
      <c r="C312" s="1"/>
      <c r="D312" s="1"/>
      <c r="E312" s="2"/>
      <c r="F312" s="4"/>
      <c r="G312" s="1"/>
      <c r="N312" s="190"/>
    </row>
    <row r="313" spans="3:14" s="6" customFormat="1" x14ac:dyDescent="0.25">
      <c r="C313" s="1"/>
      <c r="D313" s="1"/>
      <c r="E313" s="2"/>
      <c r="F313" s="4"/>
      <c r="G313" s="1"/>
      <c r="N313" s="190"/>
    </row>
    <row r="314" spans="3:14" s="6" customFormat="1" x14ac:dyDescent="0.25">
      <c r="C314" s="1"/>
      <c r="D314" s="1"/>
      <c r="E314" s="2"/>
      <c r="F314" s="4"/>
      <c r="G314" s="1"/>
      <c r="N314" s="190"/>
    </row>
    <row r="315" spans="3:14" s="6" customFormat="1" x14ac:dyDescent="0.25">
      <c r="C315" s="1"/>
      <c r="D315" s="1"/>
      <c r="E315" s="2"/>
      <c r="F315" s="4"/>
      <c r="G315" s="1"/>
      <c r="N315" s="190"/>
    </row>
    <row r="316" spans="3:14" s="6" customFormat="1" x14ac:dyDescent="0.25">
      <c r="C316" s="1"/>
      <c r="D316" s="1"/>
      <c r="E316" s="2"/>
      <c r="F316" s="4"/>
      <c r="G316" s="1"/>
      <c r="N316" s="190"/>
    </row>
    <row r="317" spans="3:14" s="6" customFormat="1" x14ac:dyDescent="0.25">
      <c r="C317" s="1"/>
      <c r="D317" s="1"/>
      <c r="E317" s="2"/>
      <c r="F317" s="4"/>
      <c r="G317" s="1"/>
      <c r="N317" s="190"/>
    </row>
    <row r="318" spans="3:14" s="6" customFormat="1" x14ac:dyDescent="0.25">
      <c r="C318" s="1"/>
      <c r="D318" s="1"/>
      <c r="E318" s="2"/>
      <c r="F318" s="4"/>
      <c r="G318" s="1"/>
      <c r="N318" s="190"/>
    </row>
    <row r="319" spans="3:14" s="6" customFormat="1" x14ac:dyDescent="0.25">
      <c r="C319" s="1"/>
      <c r="D319" s="1"/>
      <c r="E319" s="2"/>
      <c r="F319" s="4"/>
      <c r="G319" s="1"/>
      <c r="N319" s="190"/>
    </row>
    <row r="320" spans="3:14" s="6" customFormat="1" x14ac:dyDescent="0.25">
      <c r="C320" s="1"/>
      <c r="D320" s="1"/>
      <c r="E320" s="2"/>
      <c r="F320" s="4"/>
      <c r="G320" s="1"/>
      <c r="N320" s="190"/>
    </row>
    <row r="321" spans="3:14" s="6" customFormat="1" x14ac:dyDescent="0.25">
      <c r="C321" s="1"/>
      <c r="D321" s="1"/>
      <c r="E321" s="2"/>
      <c r="F321" s="4"/>
      <c r="G321" s="1"/>
      <c r="N321" s="190"/>
    </row>
    <row r="322" spans="3:14" s="6" customFormat="1" x14ac:dyDescent="0.25">
      <c r="C322" s="1"/>
      <c r="D322" s="1"/>
      <c r="E322" s="2"/>
      <c r="F322" s="4"/>
      <c r="G322" s="1"/>
      <c r="N322" s="190"/>
    </row>
    <row r="323" spans="3:14" s="6" customFormat="1" x14ac:dyDescent="0.25">
      <c r="C323" s="1"/>
      <c r="D323" s="1"/>
      <c r="E323" s="2"/>
      <c r="F323" s="4"/>
      <c r="G323" s="1"/>
      <c r="N323" s="190"/>
    </row>
    <row r="324" spans="3:14" s="6" customFormat="1" x14ac:dyDescent="0.25">
      <c r="C324" s="1"/>
      <c r="D324" s="1"/>
      <c r="E324" s="2"/>
      <c r="F324" s="4"/>
      <c r="G324" s="1"/>
      <c r="N324" s="190"/>
    </row>
    <row r="325" spans="3:14" s="6" customFormat="1" x14ac:dyDescent="0.25">
      <c r="C325" s="1"/>
      <c r="D325" s="1"/>
      <c r="E325" s="2"/>
      <c r="F325" s="4"/>
      <c r="G325" s="1"/>
      <c r="N325" s="190"/>
    </row>
    <row r="326" spans="3:14" s="6" customFormat="1" x14ac:dyDescent="0.25">
      <c r="C326" s="1"/>
      <c r="D326" s="1"/>
      <c r="E326" s="2"/>
      <c r="F326" s="4"/>
      <c r="G326" s="1"/>
      <c r="N326" s="190"/>
    </row>
    <row r="327" spans="3:14" s="6" customFormat="1" x14ac:dyDescent="0.25">
      <c r="C327" s="1"/>
      <c r="D327" s="1"/>
      <c r="E327" s="2"/>
      <c r="F327" s="4"/>
      <c r="G327" s="1"/>
      <c r="N327" s="190"/>
    </row>
    <row r="328" spans="3:14" s="6" customFormat="1" x14ac:dyDescent="0.25">
      <c r="C328" s="1"/>
      <c r="D328" s="1"/>
      <c r="E328" s="2"/>
      <c r="F328" s="4"/>
      <c r="G328" s="1"/>
      <c r="N328" s="190"/>
    </row>
    <row r="329" spans="3:14" s="6" customFormat="1" x14ac:dyDescent="0.25">
      <c r="C329" s="1"/>
      <c r="D329" s="1"/>
      <c r="E329" s="2"/>
      <c r="F329" s="4"/>
      <c r="G329" s="1"/>
      <c r="N329" s="190"/>
    </row>
    <row r="330" spans="3:14" s="6" customFormat="1" x14ac:dyDescent="0.25">
      <c r="C330" s="1"/>
      <c r="D330" s="1"/>
      <c r="E330" s="2"/>
      <c r="F330" s="4"/>
      <c r="G330" s="1"/>
      <c r="N330" s="190"/>
    </row>
    <row r="331" spans="3:14" s="6" customFormat="1" x14ac:dyDescent="0.25">
      <c r="C331" s="1"/>
      <c r="D331" s="1"/>
      <c r="E331" s="2"/>
      <c r="F331" s="4"/>
      <c r="G331" s="1"/>
      <c r="N331" s="190"/>
    </row>
    <row r="332" spans="3:14" s="6" customFormat="1" x14ac:dyDescent="0.25">
      <c r="C332" s="1"/>
      <c r="D332" s="1"/>
      <c r="E332" s="2"/>
      <c r="F332" s="4"/>
      <c r="G332" s="1"/>
      <c r="N332" s="190"/>
    </row>
    <row r="333" spans="3:14" s="6" customFormat="1" x14ac:dyDescent="0.25">
      <c r="C333" s="1"/>
      <c r="D333" s="1"/>
      <c r="E333" s="2"/>
      <c r="F333" s="4"/>
      <c r="G333" s="1"/>
      <c r="N333" s="190"/>
    </row>
    <row r="334" spans="3:14" s="6" customFormat="1" x14ac:dyDescent="0.25">
      <c r="C334" s="1"/>
      <c r="D334" s="1"/>
      <c r="E334" s="2"/>
      <c r="F334" s="4"/>
      <c r="G334" s="1"/>
      <c r="N334" s="190"/>
    </row>
    <row r="335" spans="3:14" s="6" customFormat="1" x14ac:dyDescent="0.25">
      <c r="C335" s="1"/>
      <c r="D335" s="1"/>
      <c r="E335" s="2"/>
      <c r="F335" s="4"/>
      <c r="G335" s="1"/>
      <c r="N335" s="190"/>
    </row>
    <row r="336" spans="3:14" s="6" customFormat="1" x14ac:dyDescent="0.25">
      <c r="C336" s="1"/>
      <c r="D336" s="1"/>
      <c r="E336" s="2"/>
      <c r="F336" s="4"/>
      <c r="G336" s="1"/>
      <c r="N336" s="190"/>
    </row>
    <row r="337" spans="3:14" s="6" customFormat="1" x14ac:dyDescent="0.25">
      <c r="C337" s="1"/>
      <c r="D337" s="1"/>
      <c r="E337" s="2"/>
      <c r="F337" s="4"/>
      <c r="G337" s="1"/>
      <c r="N337" s="190"/>
    </row>
    <row r="338" spans="3:14" s="6" customFormat="1" x14ac:dyDescent="0.25">
      <c r="C338" s="1"/>
      <c r="D338" s="1"/>
      <c r="E338" s="2"/>
      <c r="F338" s="4"/>
      <c r="G338" s="1"/>
      <c r="N338" s="190"/>
    </row>
    <row r="339" spans="3:14" s="6" customFormat="1" x14ac:dyDescent="0.25">
      <c r="C339" s="1"/>
      <c r="D339" s="1"/>
      <c r="E339" s="2"/>
      <c r="F339" s="4"/>
      <c r="G339" s="1"/>
      <c r="N339" s="190"/>
    </row>
    <row r="340" spans="3:14" s="6" customFormat="1" x14ac:dyDescent="0.25">
      <c r="C340" s="1"/>
      <c r="D340" s="1"/>
      <c r="E340" s="2"/>
      <c r="F340" s="4"/>
      <c r="G340" s="1"/>
      <c r="N340" s="190"/>
    </row>
    <row r="341" spans="3:14" s="6" customFormat="1" x14ac:dyDescent="0.25">
      <c r="C341" s="1"/>
      <c r="D341" s="1"/>
      <c r="E341" s="2"/>
      <c r="F341" s="4"/>
      <c r="G341" s="1"/>
      <c r="N341" s="190"/>
    </row>
    <row r="342" spans="3:14" s="6" customFormat="1" x14ac:dyDescent="0.25">
      <c r="C342" s="1"/>
      <c r="D342" s="1"/>
      <c r="E342" s="2"/>
      <c r="F342" s="4"/>
      <c r="G342" s="1"/>
      <c r="N342" s="190"/>
    </row>
    <row r="343" spans="3:14" s="6" customFormat="1" x14ac:dyDescent="0.25">
      <c r="C343" s="1"/>
      <c r="D343" s="1"/>
      <c r="E343" s="2"/>
      <c r="F343" s="4"/>
      <c r="G343" s="1"/>
      <c r="N343" s="190"/>
    </row>
    <row r="344" spans="3:14" s="6" customFormat="1" x14ac:dyDescent="0.25">
      <c r="C344" s="1"/>
      <c r="D344" s="1"/>
      <c r="E344" s="2"/>
      <c r="F344" s="4"/>
      <c r="G344" s="1"/>
      <c r="N344" s="190"/>
    </row>
    <row r="345" spans="3:14" s="6" customFormat="1" x14ac:dyDescent="0.25">
      <c r="C345" s="1"/>
      <c r="D345" s="1"/>
      <c r="E345" s="2"/>
      <c r="F345" s="4"/>
      <c r="G345" s="1"/>
      <c r="N345" s="190"/>
    </row>
    <row r="346" spans="3:14" s="6" customFormat="1" x14ac:dyDescent="0.25">
      <c r="C346" s="1"/>
      <c r="D346" s="1"/>
      <c r="E346" s="2"/>
      <c r="F346" s="4"/>
      <c r="G346" s="1"/>
      <c r="N346" s="190"/>
    </row>
    <row r="347" spans="3:14" s="6" customFormat="1" x14ac:dyDescent="0.25">
      <c r="C347" s="1"/>
      <c r="D347" s="1"/>
      <c r="E347" s="2"/>
      <c r="F347" s="4"/>
      <c r="G347" s="1"/>
      <c r="N347" s="190"/>
    </row>
    <row r="348" spans="3:14" s="6" customFormat="1" x14ac:dyDescent="0.25">
      <c r="C348" s="1"/>
      <c r="D348" s="1"/>
      <c r="E348" s="2"/>
      <c r="F348" s="4"/>
      <c r="G348" s="1"/>
      <c r="N348" s="190"/>
    </row>
    <row r="349" spans="3:14" s="6" customFormat="1" x14ac:dyDescent="0.25">
      <c r="C349" s="1"/>
      <c r="D349" s="1"/>
      <c r="E349" s="2"/>
      <c r="F349" s="4"/>
      <c r="G349" s="1"/>
      <c r="N349" s="190"/>
    </row>
    <row r="350" spans="3:14" s="6" customFormat="1" x14ac:dyDescent="0.25">
      <c r="C350" s="1"/>
      <c r="D350" s="1"/>
      <c r="E350" s="2"/>
      <c r="F350" s="4"/>
      <c r="G350" s="1"/>
      <c r="N350" s="190"/>
    </row>
    <row r="351" spans="3:14" s="6" customFormat="1" x14ac:dyDescent="0.25">
      <c r="C351" s="1"/>
      <c r="D351" s="1"/>
      <c r="E351" s="2"/>
      <c r="F351" s="4"/>
      <c r="G351" s="1"/>
      <c r="N351" s="190"/>
    </row>
    <row r="352" spans="3:14" s="6" customFormat="1" x14ac:dyDescent="0.25">
      <c r="C352" s="1"/>
      <c r="D352" s="1"/>
      <c r="E352" s="2"/>
      <c r="F352" s="4"/>
      <c r="G352" s="1"/>
      <c r="N352" s="190"/>
    </row>
    <row r="353" spans="3:14" s="6" customFormat="1" x14ac:dyDescent="0.25">
      <c r="C353" s="1"/>
      <c r="D353" s="1"/>
      <c r="E353" s="2"/>
      <c r="F353" s="4"/>
      <c r="G353" s="1"/>
      <c r="N353" s="190"/>
    </row>
    <row r="354" spans="3:14" s="6" customFormat="1" x14ac:dyDescent="0.25">
      <c r="C354" s="1"/>
      <c r="D354" s="1"/>
      <c r="E354" s="2"/>
      <c r="F354" s="4"/>
      <c r="G354" s="1"/>
      <c r="N354" s="190"/>
    </row>
    <row r="355" spans="3:14" s="6" customFormat="1" x14ac:dyDescent="0.25">
      <c r="C355" s="1"/>
      <c r="D355" s="1"/>
      <c r="E355" s="2"/>
      <c r="F355" s="4"/>
      <c r="G355" s="1"/>
      <c r="N355" s="190"/>
    </row>
    <row r="356" spans="3:14" s="6" customFormat="1" x14ac:dyDescent="0.25">
      <c r="C356" s="1"/>
      <c r="D356" s="1"/>
      <c r="E356" s="2"/>
      <c r="F356" s="4"/>
      <c r="G356" s="1"/>
      <c r="N356" s="190"/>
    </row>
    <row r="357" spans="3:14" s="6" customFormat="1" x14ac:dyDescent="0.25">
      <c r="C357" s="1"/>
      <c r="D357" s="1"/>
      <c r="E357" s="2"/>
      <c r="F357" s="4"/>
      <c r="G357" s="1"/>
      <c r="N357" s="190"/>
    </row>
    <row r="358" spans="3:14" s="6" customFormat="1" x14ac:dyDescent="0.25">
      <c r="C358" s="1"/>
      <c r="D358" s="1"/>
      <c r="E358" s="2"/>
      <c r="F358" s="4"/>
      <c r="G358" s="1"/>
      <c r="N358" s="190"/>
    </row>
    <row r="359" spans="3:14" s="6" customFormat="1" x14ac:dyDescent="0.25">
      <c r="C359" s="1"/>
      <c r="D359" s="1"/>
      <c r="E359" s="2"/>
      <c r="F359" s="4"/>
      <c r="G359" s="1"/>
      <c r="N359" s="190"/>
    </row>
    <row r="360" spans="3:14" s="6" customFormat="1" x14ac:dyDescent="0.25">
      <c r="C360" s="1"/>
      <c r="D360" s="1"/>
      <c r="E360" s="2"/>
      <c r="F360" s="4"/>
      <c r="G360" s="1"/>
      <c r="N360" s="190"/>
    </row>
    <row r="361" spans="3:14" s="6" customFormat="1" x14ac:dyDescent="0.25">
      <c r="C361" s="1"/>
      <c r="D361" s="1"/>
      <c r="E361" s="2"/>
      <c r="F361" s="4"/>
      <c r="G361" s="1"/>
      <c r="N361" s="190"/>
    </row>
    <row r="362" spans="3:14" s="6" customFormat="1" x14ac:dyDescent="0.25">
      <c r="C362" s="1"/>
      <c r="D362" s="1"/>
      <c r="E362" s="2"/>
      <c r="F362" s="4"/>
      <c r="G362" s="1"/>
      <c r="N362" s="190"/>
    </row>
    <row r="363" spans="3:14" s="6" customFormat="1" x14ac:dyDescent="0.25">
      <c r="C363" s="1"/>
      <c r="D363" s="1"/>
      <c r="E363" s="2"/>
      <c r="F363" s="4"/>
      <c r="G363" s="1"/>
      <c r="N363" s="190"/>
    </row>
    <row r="364" spans="3:14" s="6" customFormat="1" x14ac:dyDescent="0.25">
      <c r="C364" s="1"/>
      <c r="D364" s="1"/>
      <c r="E364" s="2"/>
      <c r="F364" s="4"/>
      <c r="G364" s="1"/>
      <c r="N364" s="190"/>
    </row>
    <row r="365" spans="3:14" s="6" customFormat="1" x14ac:dyDescent="0.25">
      <c r="C365" s="1"/>
      <c r="D365" s="1"/>
      <c r="E365" s="2"/>
      <c r="F365" s="4"/>
      <c r="G365" s="1"/>
      <c r="N365" s="190"/>
    </row>
    <row r="366" spans="3:14" s="6" customFormat="1" x14ac:dyDescent="0.25">
      <c r="C366" s="1"/>
      <c r="D366" s="1"/>
      <c r="E366" s="2"/>
      <c r="F366" s="4"/>
      <c r="G366" s="1"/>
      <c r="N366" s="190"/>
    </row>
    <row r="367" spans="3:14" s="6" customFormat="1" x14ac:dyDescent="0.25">
      <c r="C367" s="1"/>
      <c r="D367" s="1"/>
      <c r="E367" s="2"/>
      <c r="F367" s="4"/>
      <c r="G367" s="1"/>
      <c r="N367" s="190"/>
    </row>
    <row r="368" spans="3:14" s="6" customFormat="1" x14ac:dyDescent="0.25">
      <c r="C368" s="1"/>
      <c r="D368" s="1"/>
      <c r="E368" s="2"/>
      <c r="F368" s="4"/>
      <c r="G368" s="1"/>
      <c r="N368" s="190"/>
    </row>
    <row r="369" spans="3:14" s="6" customFormat="1" x14ac:dyDescent="0.25">
      <c r="C369" s="1"/>
      <c r="D369" s="1"/>
      <c r="E369" s="2"/>
      <c r="F369" s="4"/>
      <c r="G369" s="1"/>
      <c r="N369" s="190"/>
    </row>
    <row r="370" spans="3:14" s="6" customFormat="1" x14ac:dyDescent="0.25">
      <c r="C370" s="1"/>
      <c r="D370" s="1"/>
      <c r="E370" s="2"/>
      <c r="F370" s="4"/>
      <c r="G370" s="1"/>
      <c r="N370" s="190"/>
    </row>
    <row r="371" spans="3:14" s="6" customFormat="1" x14ac:dyDescent="0.25">
      <c r="C371" s="1"/>
      <c r="D371" s="1"/>
      <c r="E371" s="2"/>
      <c r="F371" s="4"/>
      <c r="G371" s="1"/>
      <c r="N371" s="190"/>
    </row>
    <row r="372" spans="3:14" s="6" customFormat="1" x14ac:dyDescent="0.25">
      <c r="C372" s="1"/>
      <c r="D372" s="1"/>
      <c r="E372" s="2"/>
      <c r="F372" s="4"/>
      <c r="G372" s="1"/>
      <c r="N372" s="190"/>
    </row>
    <row r="373" spans="3:14" s="6" customFormat="1" x14ac:dyDescent="0.25">
      <c r="C373" s="1"/>
      <c r="D373" s="1"/>
      <c r="E373" s="2"/>
      <c r="F373" s="4"/>
      <c r="G373" s="1"/>
      <c r="N373" s="190"/>
    </row>
    <row r="374" spans="3:14" s="6" customFormat="1" x14ac:dyDescent="0.25">
      <c r="C374" s="1"/>
      <c r="D374" s="1"/>
      <c r="E374" s="2"/>
      <c r="F374" s="4"/>
      <c r="G374" s="1"/>
      <c r="N374" s="190"/>
    </row>
    <row r="375" spans="3:14" s="6" customFormat="1" x14ac:dyDescent="0.25">
      <c r="C375" s="1"/>
      <c r="D375" s="1"/>
      <c r="E375" s="2"/>
      <c r="F375" s="4"/>
      <c r="G375" s="1"/>
      <c r="N375" s="190"/>
    </row>
    <row r="376" spans="3:14" s="6" customFormat="1" x14ac:dyDescent="0.25">
      <c r="C376" s="1"/>
      <c r="D376" s="1"/>
      <c r="E376" s="2"/>
      <c r="F376" s="4"/>
      <c r="G376" s="1"/>
      <c r="N376" s="190"/>
    </row>
    <row r="377" spans="3:14" s="6" customFormat="1" x14ac:dyDescent="0.25">
      <c r="C377" s="1"/>
      <c r="D377" s="1"/>
      <c r="E377" s="2"/>
      <c r="F377" s="4"/>
      <c r="G377" s="1"/>
      <c r="N377" s="190"/>
    </row>
    <row r="378" spans="3:14" s="6" customFormat="1" x14ac:dyDescent="0.25">
      <c r="C378" s="1"/>
      <c r="D378" s="1"/>
      <c r="E378" s="2"/>
      <c r="F378" s="4"/>
      <c r="G378" s="1"/>
      <c r="N378" s="190"/>
    </row>
    <row r="379" spans="3:14" s="6" customFormat="1" x14ac:dyDescent="0.25">
      <c r="C379" s="1"/>
      <c r="D379" s="1"/>
      <c r="E379" s="2"/>
      <c r="F379" s="4"/>
      <c r="G379" s="1"/>
      <c r="N379" s="190"/>
    </row>
    <row r="380" spans="3:14" s="6" customFormat="1" x14ac:dyDescent="0.25">
      <c r="C380" s="1"/>
      <c r="D380" s="1"/>
      <c r="E380" s="2"/>
      <c r="F380" s="4"/>
      <c r="G380" s="1"/>
      <c r="N380" s="190"/>
    </row>
    <row r="381" spans="3:14" s="6" customFormat="1" x14ac:dyDescent="0.25">
      <c r="C381" s="1"/>
      <c r="D381" s="1"/>
      <c r="E381" s="2"/>
      <c r="F381" s="4"/>
      <c r="G381" s="1"/>
      <c r="N381" s="190"/>
    </row>
    <row r="382" spans="3:14" s="6" customFormat="1" x14ac:dyDescent="0.25">
      <c r="C382" s="1"/>
      <c r="D382" s="1"/>
      <c r="E382" s="2"/>
      <c r="F382" s="4"/>
      <c r="G382" s="1"/>
      <c r="N382" s="190"/>
    </row>
    <row r="383" spans="3:14" s="6" customFormat="1" x14ac:dyDescent="0.25">
      <c r="C383" s="1"/>
      <c r="D383" s="1"/>
      <c r="E383" s="2"/>
      <c r="F383" s="4"/>
      <c r="G383" s="1"/>
      <c r="N383" s="190"/>
    </row>
    <row r="384" spans="3:14" s="6" customFormat="1" x14ac:dyDescent="0.25">
      <c r="C384" s="1"/>
      <c r="D384" s="1"/>
      <c r="E384" s="2"/>
      <c r="F384" s="4"/>
      <c r="G384" s="1"/>
      <c r="N384" s="190"/>
    </row>
    <row r="385" spans="3:14" s="6" customFormat="1" x14ac:dyDescent="0.25">
      <c r="C385" s="1"/>
      <c r="D385" s="1"/>
      <c r="E385" s="2"/>
      <c r="F385" s="4"/>
      <c r="G385" s="1"/>
      <c r="N385" s="190"/>
    </row>
    <row r="386" spans="3:14" s="6" customFormat="1" x14ac:dyDescent="0.25">
      <c r="C386" s="1"/>
      <c r="D386" s="1"/>
      <c r="E386" s="2"/>
      <c r="F386" s="4"/>
      <c r="G386" s="1"/>
      <c r="N386" s="190"/>
    </row>
    <row r="387" spans="3:14" s="6" customFormat="1" x14ac:dyDescent="0.25">
      <c r="C387" s="1"/>
      <c r="D387" s="1"/>
      <c r="E387" s="2"/>
      <c r="F387" s="4"/>
      <c r="G387" s="1"/>
      <c r="N387" s="190"/>
    </row>
    <row r="388" spans="3:14" s="6" customFormat="1" x14ac:dyDescent="0.25">
      <c r="C388" s="1"/>
      <c r="D388" s="1"/>
      <c r="E388" s="2"/>
      <c r="F388" s="4"/>
      <c r="G388" s="1"/>
      <c r="N388" s="190"/>
    </row>
    <row r="389" spans="3:14" s="6" customFormat="1" x14ac:dyDescent="0.25">
      <c r="C389" s="1"/>
      <c r="D389" s="1"/>
      <c r="E389" s="2"/>
      <c r="F389" s="4"/>
      <c r="G389" s="1"/>
      <c r="N389" s="190"/>
    </row>
    <row r="390" spans="3:14" s="6" customFormat="1" x14ac:dyDescent="0.25">
      <c r="C390" s="1"/>
      <c r="D390" s="1"/>
      <c r="E390" s="2"/>
      <c r="F390" s="4"/>
      <c r="G390" s="1"/>
      <c r="N390" s="190"/>
    </row>
    <row r="391" spans="3:14" s="6" customFormat="1" x14ac:dyDescent="0.25">
      <c r="C391" s="1"/>
      <c r="D391" s="1"/>
      <c r="E391" s="2"/>
      <c r="F391" s="4"/>
      <c r="G391" s="1"/>
      <c r="N391" s="190"/>
    </row>
    <row r="392" spans="3:14" s="6" customFormat="1" x14ac:dyDescent="0.25">
      <c r="C392" s="1"/>
      <c r="D392" s="1"/>
      <c r="E392" s="2"/>
      <c r="F392" s="4"/>
      <c r="G392" s="1"/>
      <c r="N392" s="190"/>
    </row>
    <row r="393" spans="3:14" s="6" customFormat="1" x14ac:dyDescent="0.25">
      <c r="C393" s="1"/>
      <c r="D393" s="1"/>
      <c r="E393" s="2"/>
      <c r="F393" s="4"/>
      <c r="G393" s="1"/>
      <c r="N393" s="190"/>
    </row>
    <row r="394" spans="3:14" s="6" customFormat="1" x14ac:dyDescent="0.25">
      <c r="C394" s="1"/>
      <c r="D394" s="1"/>
      <c r="E394" s="2"/>
      <c r="F394" s="4"/>
      <c r="G394" s="1"/>
      <c r="N394" s="190"/>
    </row>
    <row r="395" spans="3:14" s="6" customFormat="1" x14ac:dyDescent="0.25">
      <c r="C395" s="1"/>
      <c r="D395" s="1"/>
      <c r="E395" s="2"/>
      <c r="F395" s="4"/>
      <c r="G395" s="1"/>
      <c r="N395" s="190"/>
    </row>
    <row r="396" spans="3:14" s="6" customFormat="1" x14ac:dyDescent="0.25">
      <c r="C396" s="1"/>
      <c r="D396" s="1"/>
      <c r="E396" s="2"/>
      <c r="F396" s="4"/>
      <c r="G396" s="1"/>
      <c r="N396" s="190"/>
    </row>
    <row r="397" spans="3:14" s="6" customFormat="1" x14ac:dyDescent="0.25">
      <c r="C397" s="1"/>
      <c r="D397" s="1"/>
      <c r="E397" s="2"/>
      <c r="F397" s="4"/>
      <c r="G397" s="1"/>
      <c r="N397" s="190"/>
    </row>
    <row r="398" spans="3:14" s="6" customFormat="1" x14ac:dyDescent="0.25">
      <c r="C398" s="1"/>
      <c r="D398" s="1"/>
      <c r="E398" s="2"/>
      <c r="F398" s="4"/>
      <c r="G398" s="1"/>
      <c r="N398" s="190"/>
    </row>
    <row r="399" spans="3:14" s="6" customFormat="1" x14ac:dyDescent="0.25">
      <c r="C399" s="1"/>
      <c r="D399" s="1"/>
      <c r="E399" s="2"/>
      <c r="F399" s="4"/>
      <c r="G399" s="1"/>
      <c r="N399" s="190"/>
    </row>
    <row r="400" spans="3:14" s="6" customFormat="1" x14ac:dyDescent="0.25">
      <c r="C400" s="1"/>
      <c r="D400" s="1"/>
      <c r="E400" s="2"/>
      <c r="F400" s="4"/>
      <c r="G400" s="1"/>
      <c r="N400" s="190"/>
    </row>
    <row r="401" spans="3:14" s="6" customFormat="1" x14ac:dyDescent="0.25">
      <c r="C401" s="1"/>
      <c r="D401" s="1"/>
      <c r="E401" s="2"/>
      <c r="F401" s="4"/>
      <c r="G401" s="1"/>
      <c r="N401" s="190"/>
    </row>
    <row r="402" spans="3:14" s="6" customFormat="1" x14ac:dyDescent="0.25">
      <c r="C402" s="1"/>
      <c r="D402" s="1"/>
      <c r="E402" s="2"/>
      <c r="F402" s="4"/>
      <c r="G402" s="1"/>
      <c r="N402" s="190"/>
    </row>
    <row r="403" spans="3:14" s="6" customFormat="1" x14ac:dyDescent="0.25">
      <c r="C403" s="1"/>
      <c r="D403" s="1"/>
      <c r="E403" s="2"/>
      <c r="F403" s="4"/>
      <c r="G403" s="1"/>
      <c r="N403" s="190"/>
    </row>
    <row r="404" spans="3:14" s="6" customFormat="1" x14ac:dyDescent="0.25">
      <c r="C404" s="1"/>
      <c r="D404" s="1"/>
      <c r="E404" s="2"/>
      <c r="F404" s="4"/>
      <c r="G404" s="1"/>
      <c r="N404" s="190"/>
    </row>
    <row r="405" spans="3:14" s="6" customFormat="1" x14ac:dyDescent="0.25">
      <c r="C405" s="1"/>
      <c r="D405" s="1"/>
      <c r="E405" s="2"/>
      <c r="F405" s="4"/>
      <c r="G405" s="1"/>
      <c r="N405" s="190"/>
    </row>
    <row r="406" spans="3:14" s="6" customFormat="1" x14ac:dyDescent="0.25">
      <c r="C406" s="1"/>
      <c r="D406" s="1"/>
      <c r="E406" s="2"/>
      <c r="F406" s="4"/>
      <c r="G406" s="1"/>
      <c r="N406" s="190"/>
    </row>
    <row r="407" spans="3:14" s="6" customFormat="1" x14ac:dyDescent="0.25">
      <c r="C407" s="1"/>
      <c r="D407" s="1"/>
      <c r="E407" s="2"/>
      <c r="F407" s="4"/>
      <c r="G407" s="1"/>
      <c r="N407" s="190"/>
    </row>
    <row r="408" spans="3:14" s="6" customFormat="1" x14ac:dyDescent="0.25">
      <c r="C408" s="1"/>
      <c r="D408" s="1"/>
      <c r="E408" s="2"/>
      <c r="F408" s="4"/>
      <c r="G408" s="1"/>
      <c r="N408" s="190"/>
    </row>
    <row r="409" spans="3:14" s="6" customFormat="1" x14ac:dyDescent="0.25">
      <c r="C409" s="1"/>
      <c r="D409" s="1"/>
      <c r="E409" s="2"/>
      <c r="F409" s="4"/>
      <c r="G409" s="1"/>
      <c r="N409" s="190"/>
    </row>
    <row r="410" spans="3:14" s="6" customFormat="1" x14ac:dyDescent="0.25">
      <c r="C410" s="1"/>
      <c r="D410" s="1"/>
      <c r="E410" s="2"/>
      <c r="F410" s="4"/>
      <c r="G410" s="1"/>
      <c r="N410" s="190"/>
    </row>
    <row r="411" spans="3:14" s="6" customFormat="1" x14ac:dyDescent="0.25">
      <c r="C411" s="1"/>
      <c r="D411" s="1"/>
      <c r="E411" s="2"/>
      <c r="F411" s="4"/>
      <c r="G411" s="1"/>
      <c r="N411" s="190"/>
    </row>
    <row r="412" spans="3:14" s="6" customFormat="1" x14ac:dyDescent="0.25">
      <c r="C412" s="1"/>
      <c r="D412" s="1"/>
      <c r="E412" s="2"/>
      <c r="F412" s="4"/>
      <c r="G412" s="1"/>
      <c r="N412" s="190"/>
    </row>
    <row r="413" spans="3:14" s="6" customFormat="1" x14ac:dyDescent="0.25">
      <c r="C413" s="1"/>
      <c r="D413" s="1"/>
      <c r="E413" s="2"/>
      <c r="F413" s="4"/>
      <c r="G413" s="1"/>
      <c r="N413" s="190"/>
    </row>
    <row r="414" spans="3:14" s="6" customFormat="1" x14ac:dyDescent="0.25">
      <c r="C414" s="1"/>
      <c r="D414" s="1"/>
      <c r="E414" s="2"/>
      <c r="F414" s="4"/>
      <c r="G414" s="1"/>
      <c r="N414" s="190"/>
    </row>
    <row r="415" spans="3:14" s="6" customFormat="1" x14ac:dyDescent="0.25">
      <c r="C415" s="1"/>
      <c r="D415" s="1"/>
      <c r="E415" s="2"/>
      <c r="F415" s="4"/>
      <c r="G415" s="1"/>
      <c r="N415" s="190"/>
    </row>
    <row r="416" spans="3:14" s="6" customFormat="1" x14ac:dyDescent="0.25">
      <c r="C416" s="1"/>
      <c r="D416" s="1"/>
      <c r="E416" s="2"/>
      <c r="F416" s="4"/>
      <c r="G416" s="1"/>
      <c r="N416" s="190"/>
    </row>
    <row r="417" spans="3:14" s="6" customFormat="1" x14ac:dyDescent="0.25">
      <c r="C417" s="1"/>
      <c r="D417" s="1"/>
      <c r="E417" s="2"/>
      <c r="F417" s="4"/>
      <c r="G417" s="1"/>
      <c r="N417" s="190"/>
    </row>
    <row r="418" spans="3:14" s="6" customFormat="1" x14ac:dyDescent="0.25">
      <c r="C418" s="1"/>
      <c r="D418" s="1"/>
      <c r="E418" s="2"/>
      <c r="F418" s="4"/>
      <c r="G418" s="1"/>
      <c r="N418" s="190"/>
    </row>
    <row r="419" spans="3:14" s="6" customFormat="1" x14ac:dyDescent="0.25">
      <c r="C419" s="1"/>
      <c r="D419" s="1"/>
      <c r="E419" s="2"/>
      <c r="F419" s="4"/>
      <c r="G419" s="1"/>
      <c r="N419" s="190"/>
    </row>
    <row r="420" spans="3:14" s="6" customFormat="1" x14ac:dyDescent="0.25">
      <c r="C420" s="1"/>
      <c r="D420" s="1"/>
      <c r="E420" s="2"/>
      <c r="F420" s="4"/>
      <c r="G420" s="1"/>
      <c r="N420" s="190"/>
    </row>
    <row r="421" spans="3:14" s="6" customFormat="1" x14ac:dyDescent="0.25">
      <c r="C421" s="1"/>
      <c r="D421" s="1"/>
      <c r="E421" s="2"/>
      <c r="F421" s="4"/>
      <c r="G421" s="1"/>
      <c r="N421" s="190"/>
    </row>
    <row r="422" spans="3:14" s="6" customFormat="1" x14ac:dyDescent="0.25">
      <c r="C422" s="1"/>
      <c r="D422" s="1"/>
      <c r="E422" s="2"/>
      <c r="F422" s="4"/>
      <c r="G422" s="1"/>
      <c r="N422" s="190"/>
    </row>
    <row r="423" spans="3:14" s="6" customFormat="1" x14ac:dyDescent="0.25">
      <c r="C423" s="1"/>
      <c r="D423" s="1"/>
      <c r="E423" s="2"/>
      <c r="F423" s="4"/>
      <c r="G423" s="1"/>
      <c r="N423" s="190"/>
    </row>
    <row r="424" spans="3:14" s="6" customFormat="1" x14ac:dyDescent="0.25">
      <c r="C424" s="1"/>
      <c r="D424" s="1"/>
      <c r="E424" s="2"/>
      <c r="F424" s="4"/>
      <c r="G424" s="1"/>
      <c r="N424" s="190"/>
    </row>
    <row r="425" spans="3:14" s="6" customFormat="1" x14ac:dyDescent="0.25">
      <c r="C425" s="1"/>
      <c r="D425" s="1"/>
      <c r="E425" s="2"/>
      <c r="F425" s="4"/>
      <c r="G425" s="1"/>
      <c r="N425" s="190"/>
    </row>
    <row r="426" spans="3:14" s="6" customFormat="1" x14ac:dyDescent="0.25">
      <c r="C426" s="1"/>
      <c r="D426" s="1"/>
      <c r="E426" s="2"/>
      <c r="F426" s="4"/>
      <c r="G426" s="1"/>
      <c r="N426" s="190"/>
    </row>
    <row r="427" spans="3:14" s="6" customFormat="1" x14ac:dyDescent="0.25">
      <c r="C427" s="1"/>
      <c r="D427" s="1"/>
      <c r="E427" s="2"/>
      <c r="F427" s="4"/>
      <c r="G427" s="1"/>
      <c r="N427" s="190"/>
    </row>
    <row r="428" spans="3:14" s="6" customFormat="1" x14ac:dyDescent="0.25">
      <c r="C428" s="1"/>
      <c r="D428" s="1"/>
      <c r="E428" s="2"/>
      <c r="F428" s="4"/>
      <c r="G428" s="1"/>
      <c r="N428" s="190"/>
    </row>
    <row r="429" spans="3:14" s="6" customFormat="1" x14ac:dyDescent="0.25">
      <c r="C429" s="1"/>
      <c r="D429" s="1"/>
      <c r="E429" s="2"/>
      <c r="F429" s="4"/>
      <c r="G429" s="1"/>
      <c r="N429" s="190"/>
    </row>
    <row r="430" spans="3:14" s="6" customFormat="1" x14ac:dyDescent="0.25">
      <c r="C430" s="1"/>
      <c r="D430" s="1"/>
      <c r="E430" s="2"/>
      <c r="F430" s="4"/>
      <c r="G430" s="1"/>
      <c r="N430" s="190"/>
    </row>
    <row r="431" spans="3:14" s="6" customFormat="1" x14ac:dyDescent="0.25">
      <c r="C431" s="1"/>
      <c r="D431" s="1"/>
      <c r="E431" s="2"/>
      <c r="F431" s="4"/>
      <c r="G431" s="1"/>
      <c r="N431" s="190"/>
    </row>
    <row r="432" spans="3:14" s="6" customFormat="1" x14ac:dyDescent="0.25">
      <c r="C432" s="1"/>
      <c r="D432" s="1"/>
      <c r="E432" s="2"/>
      <c r="F432" s="4"/>
      <c r="G432" s="1"/>
      <c r="N432" s="190"/>
    </row>
    <row r="433" spans="3:14" s="6" customFormat="1" x14ac:dyDescent="0.25">
      <c r="C433" s="1"/>
      <c r="D433" s="1"/>
      <c r="E433" s="2"/>
      <c r="F433" s="4"/>
      <c r="G433" s="1"/>
      <c r="N433" s="190"/>
    </row>
    <row r="434" spans="3:14" s="6" customFormat="1" x14ac:dyDescent="0.25">
      <c r="C434" s="1"/>
      <c r="D434" s="1"/>
      <c r="E434" s="2"/>
      <c r="F434" s="4"/>
      <c r="G434" s="1"/>
      <c r="N434" s="190"/>
    </row>
    <row r="435" spans="3:14" s="6" customFormat="1" x14ac:dyDescent="0.25">
      <c r="C435" s="1"/>
      <c r="D435" s="1"/>
      <c r="E435" s="2"/>
      <c r="F435" s="4"/>
      <c r="G435" s="1"/>
      <c r="N435" s="190"/>
    </row>
    <row r="436" spans="3:14" s="6" customFormat="1" x14ac:dyDescent="0.25">
      <c r="C436" s="1"/>
      <c r="D436" s="1"/>
      <c r="E436" s="2"/>
      <c r="F436" s="4"/>
      <c r="G436" s="1"/>
      <c r="N436" s="190"/>
    </row>
    <row r="437" spans="3:14" s="6" customFormat="1" x14ac:dyDescent="0.25">
      <c r="C437" s="1"/>
      <c r="D437" s="1"/>
      <c r="E437" s="2"/>
      <c r="F437" s="4"/>
      <c r="G437" s="1"/>
      <c r="N437" s="190"/>
    </row>
    <row r="438" spans="3:14" s="6" customFormat="1" x14ac:dyDescent="0.25">
      <c r="C438" s="1"/>
      <c r="D438" s="1"/>
      <c r="E438" s="2"/>
      <c r="F438" s="4"/>
      <c r="G438" s="1"/>
      <c r="N438" s="190"/>
    </row>
    <row r="439" spans="3:14" s="6" customFormat="1" x14ac:dyDescent="0.25">
      <c r="C439" s="1"/>
      <c r="D439" s="1"/>
      <c r="E439" s="2"/>
      <c r="F439" s="4"/>
      <c r="G439" s="1"/>
      <c r="N439" s="190"/>
    </row>
    <row r="440" spans="3:14" s="6" customFormat="1" x14ac:dyDescent="0.25">
      <c r="C440" s="1"/>
      <c r="D440" s="1"/>
      <c r="E440" s="2"/>
      <c r="F440" s="4"/>
      <c r="G440" s="1"/>
      <c r="N440" s="190"/>
    </row>
    <row r="441" spans="3:14" s="6" customFormat="1" x14ac:dyDescent="0.25">
      <c r="C441" s="1"/>
      <c r="D441" s="1"/>
      <c r="E441" s="2"/>
      <c r="F441" s="4"/>
      <c r="G441" s="1"/>
      <c r="N441" s="190"/>
    </row>
    <row r="442" spans="3:14" s="6" customFormat="1" x14ac:dyDescent="0.25">
      <c r="C442" s="1"/>
      <c r="D442" s="1"/>
      <c r="E442" s="2"/>
      <c r="F442" s="4"/>
      <c r="G442" s="1"/>
      <c r="N442" s="190"/>
    </row>
    <row r="443" spans="3:14" s="6" customFormat="1" x14ac:dyDescent="0.25">
      <c r="C443" s="1"/>
      <c r="D443" s="1"/>
      <c r="E443" s="2"/>
      <c r="F443" s="4"/>
      <c r="G443" s="1"/>
      <c r="N443" s="190"/>
    </row>
    <row r="444" spans="3:14" s="6" customFormat="1" x14ac:dyDescent="0.25">
      <c r="C444" s="1"/>
      <c r="D444" s="1"/>
      <c r="E444" s="2"/>
      <c r="F444" s="4"/>
      <c r="G444" s="1"/>
      <c r="N444" s="190"/>
    </row>
    <row r="445" spans="3:14" s="6" customFormat="1" x14ac:dyDescent="0.25">
      <c r="C445" s="1"/>
      <c r="D445" s="1"/>
      <c r="E445" s="2"/>
      <c r="F445" s="4"/>
      <c r="G445" s="1"/>
      <c r="N445" s="190"/>
    </row>
    <row r="446" spans="3:14" s="6" customFormat="1" x14ac:dyDescent="0.25">
      <c r="C446" s="1"/>
      <c r="D446" s="1"/>
      <c r="E446" s="2"/>
      <c r="F446" s="4"/>
      <c r="G446" s="1"/>
      <c r="N446" s="190"/>
    </row>
    <row r="447" spans="3:14" s="6" customFormat="1" x14ac:dyDescent="0.25">
      <c r="C447" s="1"/>
      <c r="D447" s="1"/>
      <c r="E447" s="2"/>
      <c r="F447" s="4"/>
      <c r="G447" s="1"/>
      <c r="N447" s="190"/>
    </row>
    <row r="448" spans="3:14" s="6" customFormat="1" x14ac:dyDescent="0.25">
      <c r="C448" s="1"/>
      <c r="D448" s="1"/>
      <c r="E448" s="2"/>
      <c r="F448" s="4"/>
      <c r="G448" s="1"/>
      <c r="N448" s="190"/>
    </row>
    <row r="449" spans="3:14" s="6" customFormat="1" x14ac:dyDescent="0.25">
      <c r="C449" s="1"/>
      <c r="D449" s="1"/>
      <c r="E449" s="2"/>
      <c r="F449" s="4"/>
      <c r="G449" s="1"/>
      <c r="N449" s="190"/>
    </row>
    <row r="450" spans="3:14" s="6" customFormat="1" x14ac:dyDescent="0.25">
      <c r="C450" s="1"/>
      <c r="D450" s="1"/>
      <c r="E450" s="2"/>
      <c r="F450" s="4"/>
      <c r="G450" s="1"/>
      <c r="N450" s="190"/>
    </row>
    <row r="451" spans="3:14" s="6" customFormat="1" x14ac:dyDescent="0.25">
      <c r="C451" s="1"/>
      <c r="D451" s="1"/>
      <c r="E451" s="2"/>
      <c r="F451" s="4"/>
      <c r="G451" s="1"/>
      <c r="N451" s="190"/>
    </row>
    <row r="452" spans="3:14" s="6" customFormat="1" x14ac:dyDescent="0.25">
      <c r="C452" s="1"/>
      <c r="D452" s="1"/>
      <c r="E452" s="2"/>
      <c r="F452" s="4"/>
      <c r="G452" s="1"/>
      <c r="N452" s="190"/>
    </row>
    <row r="453" spans="3:14" s="6" customFormat="1" x14ac:dyDescent="0.25">
      <c r="C453" s="1"/>
      <c r="D453" s="1"/>
      <c r="E453" s="2"/>
      <c r="F453" s="4"/>
      <c r="G453" s="1"/>
      <c r="N453" s="190"/>
    </row>
    <row r="454" spans="3:14" s="6" customFormat="1" x14ac:dyDescent="0.25">
      <c r="C454" s="1"/>
      <c r="D454" s="1"/>
      <c r="E454" s="2"/>
      <c r="F454" s="4"/>
      <c r="G454" s="1"/>
      <c r="N454" s="190"/>
    </row>
    <row r="455" spans="3:14" s="6" customFormat="1" x14ac:dyDescent="0.25">
      <c r="C455" s="1"/>
      <c r="D455" s="1"/>
      <c r="E455" s="2"/>
      <c r="F455" s="4"/>
      <c r="G455" s="1"/>
      <c r="N455" s="190"/>
    </row>
    <row r="456" spans="3:14" s="6" customFormat="1" x14ac:dyDescent="0.25">
      <c r="C456" s="1"/>
      <c r="D456" s="1"/>
      <c r="E456" s="2"/>
      <c r="F456" s="4"/>
      <c r="G456" s="1"/>
      <c r="N456" s="190"/>
    </row>
    <row r="457" spans="3:14" s="6" customFormat="1" x14ac:dyDescent="0.25">
      <c r="C457" s="1"/>
      <c r="D457" s="1"/>
      <c r="E457" s="2"/>
      <c r="F457" s="4"/>
      <c r="G457" s="1"/>
      <c r="N457" s="190"/>
    </row>
    <row r="458" spans="3:14" s="6" customFormat="1" x14ac:dyDescent="0.25">
      <c r="C458" s="1"/>
      <c r="D458" s="1"/>
      <c r="E458" s="2"/>
      <c r="F458" s="4"/>
      <c r="G458" s="1"/>
      <c r="N458" s="190"/>
    </row>
    <row r="459" spans="3:14" s="6" customFormat="1" x14ac:dyDescent="0.25">
      <c r="C459" s="1"/>
      <c r="D459" s="1"/>
      <c r="E459" s="2"/>
      <c r="F459" s="4"/>
      <c r="G459" s="1"/>
      <c r="N459" s="190"/>
    </row>
    <row r="460" spans="3:14" s="6" customFormat="1" x14ac:dyDescent="0.25">
      <c r="C460" s="1"/>
      <c r="D460" s="1"/>
      <c r="E460" s="2"/>
      <c r="F460" s="4"/>
      <c r="G460" s="1"/>
      <c r="N460" s="190"/>
    </row>
    <row r="461" spans="3:14" s="6" customFormat="1" x14ac:dyDescent="0.25">
      <c r="C461" s="1"/>
      <c r="D461" s="1"/>
      <c r="E461" s="2"/>
      <c r="F461" s="4"/>
      <c r="G461" s="1"/>
      <c r="N461" s="190"/>
    </row>
    <row r="462" spans="3:14" s="6" customFormat="1" x14ac:dyDescent="0.25">
      <c r="C462" s="1"/>
      <c r="D462" s="1"/>
      <c r="E462" s="2"/>
      <c r="F462" s="4"/>
      <c r="G462" s="1"/>
      <c r="N462" s="190"/>
    </row>
    <row r="463" spans="3:14" s="6" customFormat="1" x14ac:dyDescent="0.25">
      <c r="C463" s="1"/>
      <c r="D463" s="1"/>
      <c r="E463" s="2"/>
      <c r="F463" s="4"/>
      <c r="G463" s="1"/>
      <c r="N463" s="190"/>
    </row>
    <row r="464" spans="3:14" s="6" customFormat="1" x14ac:dyDescent="0.25">
      <c r="C464" s="1"/>
      <c r="D464" s="1"/>
      <c r="E464" s="2"/>
      <c r="F464" s="4"/>
      <c r="G464" s="1"/>
      <c r="N464" s="190"/>
    </row>
    <row r="465" spans="3:14" s="6" customFormat="1" x14ac:dyDescent="0.25">
      <c r="C465" s="1"/>
      <c r="D465" s="1"/>
      <c r="E465" s="2"/>
      <c r="F465" s="4"/>
      <c r="G465" s="1"/>
      <c r="N465" s="190"/>
    </row>
    <row r="466" spans="3:14" s="6" customFormat="1" x14ac:dyDescent="0.25">
      <c r="C466" s="1"/>
      <c r="D466" s="1"/>
      <c r="E466" s="2"/>
      <c r="F466" s="4"/>
      <c r="G466" s="1"/>
      <c r="N466" s="190"/>
    </row>
    <row r="467" spans="3:14" s="6" customFormat="1" x14ac:dyDescent="0.25">
      <c r="C467" s="1"/>
      <c r="D467" s="1"/>
      <c r="E467" s="2"/>
      <c r="F467" s="4"/>
      <c r="G467" s="1"/>
      <c r="N467" s="190"/>
    </row>
    <row r="468" spans="3:14" s="6" customFormat="1" x14ac:dyDescent="0.25">
      <c r="C468" s="1"/>
      <c r="D468" s="1"/>
      <c r="E468" s="2"/>
      <c r="F468" s="4"/>
      <c r="G468" s="1"/>
      <c r="N468" s="190"/>
    </row>
    <row r="469" spans="3:14" s="6" customFormat="1" x14ac:dyDescent="0.25">
      <c r="C469" s="1"/>
      <c r="D469" s="1"/>
      <c r="E469" s="2"/>
      <c r="F469" s="4"/>
      <c r="G469" s="1"/>
      <c r="N469" s="190"/>
    </row>
    <row r="470" spans="3:14" s="6" customFormat="1" x14ac:dyDescent="0.25">
      <c r="C470" s="1"/>
      <c r="D470" s="1"/>
      <c r="E470" s="2"/>
      <c r="F470" s="4"/>
      <c r="G470" s="1"/>
      <c r="N470" s="190"/>
    </row>
    <row r="471" spans="3:14" s="6" customFormat="1" x14ac:dyDescent="0.25">
      <c r="C471" s="1"/>
      <c r="D471" s="1"/>
      <c r="E471" s="2"/>
      <c r="F471" s="4"/>
      <c r="G471" s="1"/>
      <c r="N471" s="190"/>
    </row>
    <row r="472" spans="3:14" s="6" customFormat="1" x14ac:dyDescent="0.25">
      <c r="C472" s="1"/>
      <c r="D472" s="1"/>
      <c r="E472" s="2"/>
      <c r="F472" s="4"/>
      <c r="G472" s="1"/>
      <c r="N472" s="190"/>
    </row>
    <row r="473" spans="3:14" s="6" customFormat="1" x14ac:dyDescent="0.25">
      <c r="C473" s="1"/>
      <c r="D473" s="1"/>
      <c r="E473" s="2"/>
      <c r="F473" s="4"/>
      <c r="G473" s="1"/>
      <c r="N473" s="190"/>
    </row>
    <row r="474" spans="3:14" s="6" customFormat="1" x14ac:dyDescent="0.25">
      <c r="C474" s="1"/>
      <c r="D474" s="1"/>
      <c r="E474" s="2"/>
      <c r="F474" s="4"/>
      <c r="G474" s="1"/>
      <c r="N474" s="190"/>
    </row>
    <row r="475" spans="3:14" s="6" customFormat="1" x14ac:dyDescent="0.25">
      <c r="C475" s="1"/>
      <c r="D475" s="1"/>
      <c r="E475" s="2"/>
      <c r="F475" s="4"/>
      <c r="G475" s="1"/>
      <c r="N475" s="190"/>
    </row>
    <row r="476" spans="3:14" s="6" customFormat="1" x14ac:dyDescent="0.25">
      <c r="C476" s="1"/>
      <c r="D476" s="1"/>
      <c r="E476" s="2"/>
      <c r="F476" s="4"/>
      <c r="G476" s="1"/>
      <c r="N476" s="190"/>
    </row>
    <row r="477" spans="3:14" s="6" customFormat="1" x14ac:dyDescent="0.25">
      <c r="C477" s="1"/>
      <c r="D477" s="1"/>
      <c r="E477" s="2"/>
      <c r="F477" s="4"/>
      <c r="G477" s="1"/>
      <c r="N477" s="190"/>
    </row>
    <row r="478" spans="3:14" s="6" customFormat="1" x14ac:dyDescent="0.25">
      <c r="C478" s="1"/>
      <c r="D478" s="1"/>
      <c r="E478" s="2"/>
      <c r="F478" s="4"/>
      <c r="G478" s="1"/>
      <c r="N478" s="190"/>
    </row>
    <row r="479" spans="3:14" s="6" customFormat="1" x14ac:dyDescent="0.25">
      <c r="C479" s="1"/>
      <c r="D479" s="1"/>
      <c r="E479" s="2"/>
      <c r="F479" s="4"/>
      <c r="G479" s="1"/>
      <c r="N479" s="190"/>
    </row>
    <row r="480" spans="3:14" s="6" customFormat="1" x14ac:dyDescent="0.25">
      <c r="C480" s="1"/>
      <c r="D480" s="1"/>
      <c r="E480" s="2"/>
      <c r="F480" s="4"/>
      <c r="G480" s="1"/>
      <c r="N480" s="190"/>
    </row>
    <row r="481" spans="3:14" s="6" customFormat="1" x14ac:dyDescent="0.25">
      <c r="C481" s="1"/>
      <c r="D481" s="1"/>
      <c r="E481" s="2"/>
      <c r="F481" s="4"/>
      <c r="G481" s="1"/>
      <c r="N481" s="190"/>
    </row>
    <row r="482" spans="3:14" s="6" customFormat="1" x14ac:dyDescent="0.25">
      <c r="C482" s="1"/>
      <c r="D482" s="1"/>
      <c r="E482" s="2"/>
      <c r="F482" s="4"/>
      <c r="G482" s="1"/>
      <c r="N482" s="190"/>
    </row>
    <row r="483" spans="3:14" s="6" customFormat="1" x14ac:dyDescent="0.25">
      <c r="C483" s="1"/>
      <c r="D483" s="1"/>
      <c r="E483" s="2"/>
      <c r="F483" s="4"/>
      <c r="G483" s="1"/>
      <c r="N483" s="190"/>
    </row>
    <row r="484" spans="3:14" s="6" customFormat="1" x14ac:dyDescent="0.25">
      <c r="C484" s="1"/>
      <c r="D484" s="1"/>
      <c r="E484" s="2"/>
      <c r="F484" s="4"/>
      <c r="G484" s="1"/>
      <c r="N484" s="190"/>
    </row>
    <row r="485" spans="3:14" s="6" customFormat="1" x14ac:dyDescent="0.25">
      <c r="C485" s="1"/>
      <c r="D485" s="1"/>
      <c r="E485" s="2"/>
      <c r="F485" s="4"/>
      <c r="G485" s="1"/>
      <c r="N485" s="190"/>
    </row>
    <row r="486" spans="3:14" s="6" customFormat="1" x14ac:dyDescent="0.25">
      <c r="C486" s="1"/>
      <c r="D486" s="1"/>
      <c r="E486" s="2"/>
      <c r="F486" s="4"/>
      <c r="G486" s="1"/>
      <c r="N486" s="190"/>
    </row>
    <row r="487" spans="3:14" s="6" customFormat="1" x14ac:dyDescent="0.25">
      <c r="C487" s="1"/>
      <c r="D487" s="1"/>
      <c r="E487" s="2"/>
      <c r="F487" s="4"/>
      <c r="G487" s="1"/>
      <c r="N487" s="190"/>
    </row>
    <row r="488" spans="3:14" s="6" customFormat="1" x14ac:dyDescent="0.25">
      <c r="C488" s="1"/>
      <c r="D488" s="1"/>
      <c r="E488" s="2"/>
      <c r="F488" s="4"/>
      <c r="G488" s="1"/>
      <c r="N488" s="190"/>
    </row>
    <row r="489" spans="3:14" s="6" customFormat="1" x14ac:dyDescent="0.25">
      <c r="C489" s="1"/>
      <c r="D489" s="1"/>
      <c r="E489" s="2"/>
      <c r="F489" s="4"/>
      <c r="G489" s="1"/>
      <c r="N489" s="190"/>
    </row>
    <row r="490" spans="3:14" s="6" customFormat="1" x14ac:dyDescent="0.25">
      <c r="C490" s="1"/>
      <c r="D490" s="1"/>
      <c r="E490" s="2"/>
      <c r="F490" s="4"/>
      <c r="G490" s="1"/>
      <c r="N490" s="190"/>
    </row>
    <row r="491" spans="3:14" s="6" customFormat="1" x14ac:dyDescent="0.25">
      <c r="C491" s="1"/>
      <c r="D491" s="1"/>
      <c r="E491" s="2"/>
      <c r="F491" s="4"/>
      <c r="G491" s="1"/>
      <c r="N491" s="190"/>
    </row>
    <row r="492" spans="3:14" s="6" customFormat="1" x14ac:dyDescent="0.25">
      <c r="C492" s="1"/>
      <c r="D492" s="1"/>
      <c r="E492" s="2"/>
      <c r="F492" s="4"/>
      <c r="G492" s="1"/>
      <c r="N492" s="190"/>
    </row>
    <row r="493" spans="3:14" s="6" customFormat="1" x14ac:dyDescent="0.25">
      <c r="C493" s="1"/>
      <c r="D493" s="1"/>
      <c r="E493" s="2"/>
      <c r="F493" s="4"/>
      <c r="G493" s="1"/>
      <c r="N493" s="190"/>
    </row>
    <row r="494" spans="3:14" s="6" customFormat="1" x14ac:dyDescent="0.25">
      <c r="C494" s="1"/>
      <c r="D494" s="1"/>
      <c r="E494" s="2"/>
      <c r="F494" s="4"/>
      <c r="G494" s="1"/>
      <c r="N494" s="190"/>
    </row>
    <row r="495" spans="3:14" s="6" customFormat="1" x14ac:dyDescent="0.25">
      <c r="C495" s="1"/>
      <c r="D495" s="1"/>
      <c r="E495" s="2"/>
      <c r="F495" s="4"/>
      <c r="G495" s="1"/>
      <c r="N495" s="190"/>
    </row>
    <row r="496" spans="3:14" s="6" customFormat="1" x14ac:dyDescent="0.25">
      <c r="C496" s="1"/>
      <c r="D496" s="1"/>
      <c r="E496" s="2"/>
      <c r="F496" s="4"/>
      <c r="G496" s="1"/>
      <c r="N496" s="190"/>
    </row>
    <row r="497" spans="3:14" s="6" customFormat="1" x14ac:dyDescent="0.25">
      <c r="C497" s="1"/>
      <c r="D497" s="1"/>
      <c r="E497" s="2"/>
      <c r="F497" s="4"/>
      <c r="G497" s="1"/>
      <c r="N497" s="190"/>
    </row>
    <row r="498" spans="3:14" s="6" customFormat="1" x14ac:dyDescent="0.25">
      <c r="C498" s="1"/>
      <c r="D498" s="1"/>
      <c r="E498" s="2"/>
      <c r="F498" s="4"/>
      <c r="G498" s="1"/>
      <c r="N498" s="190"/>
    </row>
    <row r="499" spans="3:14" s="6" customFormat="1" x14ac:dyDescent="0.25">
      <c r="C499" s="1"/>
      <c r="D499" s="1"/>
      <c r="E499" s="2"/>
      <c r="F499" s="4"/>
      <c r="G499" s="1"/>
      <c r="N499" s="190"/>
    </row>
    <row r="500" spans="3:14" s="6" customFormat="1" x14ac:dyDescent="0.25">
      <c r="C500" s="1"/>
      <c r="D500" s="1"/>
      <c r="E500" s="2"/>
      <c r="F500" s="4"/>
      <c r="G500" s="1"/>
      <c r="N500" s="190"/>
    </row>
    <row r="501" spans="3:14" s="6" customFormat="1" x14ac:dyDescent="0.25">
      <c r="C501" s="1"/>
      <c r="D501" s="1"/>
      <c r="E501" s="2"/>
      <c r="F501" s="4"/>
      <c r="G501" s="1"/>
      <c r="N501" s="190"/>
    </row>
    <row r="502" spans="3:14" s="6" customFormat="1" x14ac:dyDescent="0.25">
      <c r="C502" s="1"/>
      <c r="D502" s="1"/>
      <c r="E502" s="2"/>
      <c r="F502" s="4"/>
      <c r="G502" s="1"/>
      <c r="N502" s="190"/>
    </row>
    <row r="503" spans="3:14" s="6" customFormat="1" x14ac:dyDescent="0.25">
      <c r="C503" s="1"/>
      <c r="D503" s="1"/>
      <c r="E503" s="2"/>
      <c r="F503" s="4"/>
      <c r="G503" s="1"/>
      <c r="N503" s="190"/>
    </row>
    <row r="504" spans="3:14" s="6" customFormat="1" x14ac:dyDescent="0.25">
      <c r="C504" s="1"/>
      <c r="D504" s="1"/>
      <c r="E504" s="2"/>
      <c r="F504" s="4"/>
      <c r="G504" s="1"/>
      <c r="N504" s="190"/>
    </row>
    <row r="505" spans="3:14" s="6" customFormat="1" x14ac:dyDescent="0.25">
      <c r="C505" s="1"/>
      <c r="D505" s="1"/>
      <c r="E505" s="2"/>
      <c r="F505" s="4"/>
      <c r="G505" s="1"/>
      <c r="N505" s="190"/>
    </row>
    <row r="506" spans="3:14" s="6" customFormat="1" x14ac:dyDescent="0.25">
      <c r="C506" s="1"/>
      <c r="D506" s="1"/>
      <c r="E506" s="2"/>
      <c r="F506" s="4"/>
      <c r="G506" s="1"/>
      <c r="N506" s="190"/>
    </row>
    <row r="507" spans="3:14" s="6" customFormat="1" x14ac:dyDescent="0.25">
      <c r="C507" s="1"/>
      <c r="D507" s="1"/>
      <c r="E507" s="2"/>
      <c r="F507" s="4"/>
      <c r="G507" s="1"/>
      <c r="N507" s="190"/>
    </row>
    <row r="508" spans="3:14" s="6" customFormat="1" x14ac:dyDescent="0.25">
      <c r="C508" s="1"/>
      <c r="D508" s="1"/>
      <c r="E508" s="2"/>
      <c r="F508" s="4"/>
      <c r="G508" s="1"/>
      <c r="N508" s="190"/>
    </row>
    <row r="509" spans="3:14" s="6" customFormat="1" x14ac:dyDescent="0.25">
      <c r="C509" s="1"/>
      <c r="D509" s="1"/>
      <c r="E509" s="2"/>
      <c r="F509" s="4"/>
      <c r="G509" s="1"/>
      <c r="N509" s="190"/>
    </row>
    <row r="510" spans="3:14" s="6" customFormat="1" x14ac:dyDescent="0.25">
      <c r="C510" s="1"/>
      <c r="D510" s="1"/>
      <c r="E510" s="2"/>
      <c r="F510" s="4"/>
      <c r="G510" s="1"/>
      <c r="N510" s="190"/>
    </row>
    <row r="511" spans="3:14" s="6" customFormat="1" x14ac:dyDescent="0.25">
      <c r="C511" s="1"/>
      <c r="D511" s="1"/>
      <c r="E511" s="2"/>
      <c r="F511" s="4"/>
      <c r="G511" s="1"/>
      <c r="N511" s="190"/>
    </row>
    <row r="512" spans="3:14" s="6" customFormat="1" x14ac:dyDescent="0.25">
      <c r="C512" s="1"/>
      <c r="D512" s="1"/>
      <c r="E512" s="2"/>
      <c r="F512" s="4"/>
      <c r="G512" s="1"/>
      <c r="N512" s="190"/>
    </row>
    <row r="513" spans="3:14" s="6" customFormat="1" x14ac:dyDescent="0.25">
      <c r="C513" s="1"/>
      <c r="D513" s="1"/>
      <c r="E513" s="2"/>
      <c r="F513" s="4"/>
      <c r="G513" s="1"/>
      <c r="N513" s="190"/>
    </row>
    <row r="514" spans="3:14" s="6" customFormat="1" x14ac:dyDescent="0.25">
      <c r="C514" s="1"/>
      <c r="D514" s="1"/>
      <c r="E514" s="2"/>
      <c r="F514" s="4"/>
      <c r="G514" s="1"/>
      <c r="N514" s="190"/>
    </row>
    <row r="515" spans="3:14" s="6" customFormat="1" x14ac:dyDescent="0.25">
      <c r="C515" s="1"/>
      <c r="D515" s="1"/>
      <c r="E515" s="2"/>
      <c r="F515" s="4"/>
      <c r="G515" s="1"/>
      <c r="N515" s="190"/>
    </row>
    <row r="516" spans="3:14" s="6" customFormat="1" x14ac:dyDescent="0.25">
      <c r="C516" s="1"/>
      <c r="D516" s="1"/>
      <c r="E516" s="2"/>
      <c r="F516" s="4"/>
      <c r="G516" s="1"/>
      <c r="N516" s="190"/>
    </row>
    <row r="517" spans="3:14" s="6" customFormat="1" x14ac:dyDescent="0.25">
      <c r="C517" s="1"/>
      <c r="D517" s="1"/>
      <c r="E517" s="2"/>
      <c r="F517" s="4"/>
      <c r="G517" s="1"/>
      <c r="N517" s="190"/>
    </row>
    <row r="518" spans="3:14" s="6" customFormat="1" x14ac:dyDescent="0.25">
      <c r="C518" s="1"/>
      <c r="D518" s="1"/>
      <c r="E518" s="2"/>
      <c r="F518" s="4"/>
      <c r="G518" s="1"/>
      <c r="N518" s="190"/>
    </row>
    <row r="519" spans="3:14" s="6" customFormat="1" x14ac:dyDescent="0.25">
      <c r="C519" s="1"/>
      <c r="D519" s="1"/>
      <c r="E519" s="2"/>
      <c r="F519" s="4"/>
      <c r="G519" s="1"/>
      <c r="N519" s="190"/>
    </row>
    <row r="520" spans="3:14" s="6" customFormat="1" x14ac:dyDescent="0.25">
      <c r="C520" s="1"/>
      <c r="D520" s="1"/>
      <c r="E520" s="2"/>
      <c r="F520" s="4"/>
      <c r="G520" s="1"/>
      <c r="N520" s="190"/>
    </row>
    <row r="521" spans="3:14" s="6" customFormat="1" x14ac:dyDescent="0.25">
      <c r="C521" s="1"/>
      <c r="D521" s="1"/>
      <c r="E521" s="2"/>
      <c r="F521" s="4"/>
      <c r="G521" s="1"/>
      <c r="N521" s="190"/>
    </row>
    <row r="522" spans="3:14" s="6" customFormat="1" x14ac:dyDescent="0.25">
      <c r="C522" s="1"/>
      <c r="D522" s="1"/>
      <c r="E522" s="2"/>
      <c r="F522" s="4"/>
      <c r="G522" s="1"/>
      <c r="N522" s="190"/>
    </row>
    <row r="523" spans="3:14" s="6" customFormat="1" x14ac:dyDescent="0.25">
      <c r="C523" s="1"/>
      <c r="D523" s="1"/>
      <c r="E523" s="2"/>
      <c r="F523" s="4"/>
      <c r="G523" s="1"/>
      <c r="N523" s="190"/>
    </row>
    <row r="524" spans="3:14" s="6" customFormat="1" x14ac:dyDescent="0.25">
      <c r="C524" s="1"/>
      <c r="D524" s="1"/>
      <c r="E524" s="2"/>
      <c r="F524" s="4"/>
      <c r="G524" s="1"/>
      <c r="N524" s="190"/>
    </row>
    <row r="525" spans="3:14" s="6" customFormat="1" x14ac:dyDescent="0.25">
      <c r="C525" s="1"/>
      <c r="D525" s="1"/>
      <c r="E525" s="2"/>
      <c r="F525" s="4"/>
      <c r="G525" s="1"/>
      <c r="N525" s="190"/>
    </row>
    <row r="526" spans="3:14" s="6" customFormat="1" x14ac:dyDescent="0.25">
      <c r="C526" s="1"/>
      <c r="D526" s="1"/>
      <c r="E526" s="2"/>
      <c r="F526" s="4"/>
      <c r="G526" s="1"/>
      <c r="N526" s="190"/>
    </row>
    <row r="527" spans="3:14" s="6" customFormat="1" x14ac:dyDescent="0.25">
      <c r="C527" s="1"/>
      <c r="D527" s="1"/>
      <c r="E527" s="2"/>
      <c r="F527" s="4"/>
      <c r="G527" s="1"/>
      <c r="N527" s="190"/>
    </row>
    <row r="528" spans="3:14" s="6" customFormat="1" x14ac:dyDescent="0.25">
      <c r="C528" s="1"/>
      <c r="D528" s="1"/>
      <c r="E528" s="2"/>
      <c r="F528" s="4"/>
      <c r="G528" s="1"/>
      <c r="N528" s="190"/>
    </row>
    <row r="529" spans="3:14" s="6" customFormat="1" x14ac:dyDescent="0.25">
      <c r="C529" s="1"/>
      <c r="D529" s="1"/>
      <c r="E529" s="2"/>
      <c r="F529" s="4"/>
      <c r="G529" s="1"/>
      <c r="N529" s="190"/>
    </row>
    <row r="530" spans="3:14" s="6" customFormat="1" x14ac:dyDescent="0.25">
      <c r="C530" s="1"/>
      <c r="D530" s="1"/>
      <c r="E530" s="2"/>
      <c r="F530" s="4"/>
      <c r="G530" s="1"/>
      <c r="N530" s="190"/>
    </row>
    <row r="531" spans="3:14" s="6" customFormat="1" x14ac:dyDescent="0.25">
      <c r="C531" s="1"/>
      <c r="D531" s="1"/>
      <c r="E531" s="2"/>
      <c r="F531" s="4"/>
      <c r="G531" s="1"/>
      <c r="N531" s="190"/>
    </row>
    <row r="532" spans="3:14" s="6" customFormat="1" x14ac:dyDescent="0.25">
      <c r="C532" s="1"/>
      <c r="D532" s="1"/>
      <c r="E532" s="2"/>
      <c r="F532" s="4"/>
      <c r="G532" s="1"/>
      <c r="N532" s="190"/>
    </row>
    <row r="533" spans="3:14" s="6" customFormat="1" x14ac:dyDescent="0.25">
      <c r="C533" s="1"/>
      <c r="D533" s="1"/>
      <c r="E533" s="2"/>
      <c r="F533" s="4"/>
      <c r="G533" s="1"/>
      <c r="N533" s="190"/>
    </row>
    <row r="534" spans="3:14" s="6" customFormat="1" x14ac:dyDescent="0.25">
      <c r="C534" s="1"/>
      <c r="D534" s="1"/>
      <c r="E534" s="2"/>
      <c r="F534" s="4"/>
      <c r="G534" s="1"/>
      <c r="N534" s="190"/>
    </row>
    <row r="535" spans="3:14" s="6" customFormat="1" x14ac:dyDescent="0.25">
      <c r="C535" s="1"/>
      <c r="D535" s="1"/>
      <c r="E535" s="2"/>
      <c r="F535" s="4"/>
      <c r="G535" s="1"/>
      <c r="N535" s="190"/>
    </row>
    <row r="536" spans="3:14" s="6" customFormat="1" x14ac:dyDescent="0.25">
      <c r="C536" s="1"/>
      <c r="D536" s="1"/>
      <c r="E536" s="2"/>
      <c r="F536" s="4"/>
      <c r="G536" s="1"/>
      <c r="N536" s="190"/>
    </row>
    <row r="537" spans="3:14" s="6" customFormat="1" x14ac:dyDescent="0.25">
      <c r="C537" s="1"/>
      <c r="D537" s="1"/>
      <c r="E537" s="2"/>
      <c r="F537" s="4"/>
      <c r="G537" s="1"/>
      <c r="N537" s="190"/>
    </row>
    <row r="538" spans="3:14" s="6" customFormat="1" x14ac:dyDescent="0.25">
      <c r="C538" s="1"/>
      <c r="D538" s="1"/>
      <c r="E538" s="2"/>
      <c r="F538" s="4"/>
      <c r="G538" s="1"/>
      <c r="N538" s="190"/>
    </row>
    <row r="539" spans="3:14" s="6" customFormat="1" x14ac:dyDescent="0.25">
      <c r="C539" s="1"/>
      <c r="D539" s="1"/>
      <c r="E539" s="2"/>
      <c r="F539" s="4"/>
      <c r="G539" s="1"/>
      <c r="N539" s="190"/>
    </row>
    <row r="540" spans="3:14" s="6" customFormat="1" x14ac:dyDescent="0.25">
      <c r="C540" s="1"/>
      <c r="D540" s="1"/>
      <c r="E540" s="2"/>
      <c r="F540" s="4"/>
      <c r="G540" s="1"/>
      <c r="N540" s="190"/>
    </row>
    <row r="541" spans="3:14" s="6" customFormat="1" x14ac:dyDescent="0.25">
      <c r="C541" s="1"/>
      <c r="D541" s="1"/>
      <c r="E541" s="2"/>
      <c r="F541" s="4"/>
      <c r="G541" s="1"/>
      <c r="N541" s="190"/>
    </row>
    <row r="542" spans="3:14" s="6" customFormat="1" x14ac:dyDescent="0.25">
      <c r="C542" s="1"/>
      <c r="D542" s="1"/>
      <c r="E542" s="2"/>
      <c r="F542" s="4"/>
      <c r="G542" s="1"/>
      <c r="N542" s="190"/>
    </row>
    <row r="543" spans="3:14" s="6" customFormat="1" x14ac:dyDescent="0.25">
      <c r="C543" s="1"/>
      <c r="D543" s="1"/>
      <c r="E543" s="2"/>
      <c r="F543" s="4"/>
      <c r="G543" s="1"/>
      <c r="N543" s="190"/>
    </row>
    <row r="544" spans="3:14" s="6" customFormat="1" x14ac:dyDescent="0.25">
      <c r="C544" s="1"/>
      <c r="D544" s="1"/>
      <c r="E544" s="2"/>
      <c r="F544" s="4"/>
      <c r="G544" s="1"/>
      <c r="N544" s="190"/>
    </row>
    <row r="545" spans="3:14" s="6" customFormat="1" x14ac:dyDescent="0.25">
      <c r="C545" s="1"/>
      <c r="D545" s="1"/>
      <c r="E545" s="2"/>
      <c r="F545" s="4"/>
      <c r="G545" s="1"/>
      <c r="N545" s="190"/>
    </row>
    <row r="546" spans="3:14" s="6" customFormat="1" x14ac:dyDescent="0.25">
      <c r="C546" s="1"/>
      <c r="D546" s="1"/>
      <c r="E546" s="2"/>
      <c r="F546" s="4"/>
      <c r="G546" s="1"/>
      <c r="N546" s="190"/>
    </row>
    <row r="547" spans="3:14" s="6" customFormat="1" x14ac:dyDescent="0.25">
      <c r="C547" s="1"/>
      <c r="D547" s="1"/>
      <c r="E547" s="2"/>
      <c r="F547" s="4"/>
      <c r="G547" s="1"/>
      <c r="N547" s="190"/>
    </row>
    <row r="548" spans="3:14" s="6" customFormat="1" x14ac:dyDescent="0.25">
      <c r="C548" s="1"/>
      <c r="D548" s="1"/>
      <c r="E548" s="2"/>
      <c r="F548" s="4"/>
      <c r="G548" s="1"/>
      <c r="N548" s="190"/>
    </row>
    <row r="549" spans="3:14" s="6" customFormat="1" x14ac:dyDescent="0.25">
      <c r="C549" s="1"/>
      <c r="D549" s="1"/>
      <c r="E549" s="2"/>
      <c r="F549" s="4"/>
      <c r="G549" s="1"/>
      <c r="N549" s="190"/>
    </row>
    <row r="550" spans="3:14" s="6" customFormat="1" x14ac:dyDescent="0.25">
      <c r="C550" s="1"/>
      <c r="D550" s="1"/>
      <c r="E550" s="2"/>
      <c r="F550" s="4"/>
      <c r="G550" s="1"/>
      <c r="N550" s="190"/>
    </row>
    <row r="551" spans="3:14" s="6" customFormat="1" x14ac:dyDescent="0.25">
      <c r="C551" s="1"/>
      <c r="D551" s="1"/>
      <c r="E551" s="2"/>
      <c r="F551" s="4"/>
      <c r="G551" s="1"/>
      <c r="N551" s="190"/>
    </row>
    <row r="552" spans="3:14" s="6" customFormat="1" x14ac:dyDescent="0.25">
      <c r="C552" s="1"/>
      <c r="D552" s="1"/>
      <c r="E552" s="2"/>
      <c r="F552" s="4"/>
      <c r="G552" s="1"/>
      <c r="N552" s="190"/>
    </row>
    <row r="553" spans="3:14" s="6" customFormat="1" x14ac:dyDescent="0.25">
      <c r="C553" s="1"/>
      <c r="D553" s="1"/>
      <c r="E553" s="2"/>
      <c r="F553" s="4"/>
      <c r="G553" s="1"/>
      <c r="N553" s="190"/>
    </row>
    <row r="554" spans="3:14" s="6" customFormat="1" x14ac:dyDescent="0.25">
      <c r="C554" s="1"/>
      <c r="D554" s="1"/>
      <c r="E554" s="2"/>
      <c r="F554" s="4"/>
      <c r="G554" s="1"/>
      <c r="N554" s="190"/>
    </row>
    <row r="555" spans="3:14" s="6" customFormat="1" x14ac:dyDescent="0.25">
      <c r="C555" s="1"/>
      <c r="D555" s="1"/>
      <c r="E555" s="2"/>
      <c r="F555" s="4"/>
      <c r="G555" s="1"/>
      <c r="N555" s="190"/>
    </row>
    <row r="556" spans="3:14" s="6" customFormat="1" x14ac:dyDescent="0.25">
      <c r="C556" s="1"/>
      <c r="D556" s="1"/>
      <c r="E556" s="2"/>
      <c r="F556" s="4"/>
      <c r="G556" s="1"/>
      <c r="N556" s="190"/>
    </row>
    <row r="557" spans="3:14" s="6" customFormat="1" x14ac:dyDescent="0.25">
      <c r="C557" s="1"/>
      <c r="D557" s="1"/>
      <c r="E557" s="2"/>
      <c r="F557" s="4"/>
      <c r="G557" s="1"/>
      <c r="N557" s="190"/>
    </row>
    <row r="558" spans="3:14" s="6" customFormat="1" x14ac:dyDescent="0.25">
      <c r="C558" s="1"/>
      <c r="D558" s="1"/>
      <c r="E558" s="2"/>
      <c r="F558" s="4"/>
      <c r="G558" s="1"/>
      <c r="N558" s="190"/>
    </row>
    <row r="559" spans="3:14" s="6" customFormat="1" x14ac:dyDescent="0.25">
      <c r="C559" s="1"/>
      <c r="D559" s="1"/>
      <c r="E559" s="2"/>
      <c r="F559" s="4"/>
      <c r="G559" s="1"/>
      <c r="N559" s="190"/>
    </row>
    <row r="560" spans="3:14" s="6" customFormat="1" x14ac:dyDescent="0.25">
      <c r="C560" s="1"/>
      <c r="D560" s="1"/>
      <c r="E560" s="2"/>
      <c r="F560" s="4"/>
      <c r="G560" s="1"/>
      <c r="N560" s="190"/>
    </row>
    <row r="561" spans="3:14" s="6" customFormat="1" x14ac:dyDescent="0.25">
      <c r="C561" s="1"/>
      <c r="D561" s="1"/>
      <c r="E561" s="2"/>
      <c r="F561" s="4"/>
      <c r="G561" s="1"/>
      <c r="N561" s="190"/>
    </row>
    <row r="562" spans="3:14" s="6" customFormat="1" x14ac:dyDescent="0.25">
      <c r="C562" s="1"/>
      <c r="D562" s="1"/>
      <c r="E562" s="2"/>
      <c r="F562" s="4"/>
      <c r="G562" s="1"/>
      <c r="N562" s="190"/>
    </row>
    <row r="563" spans="3:14" s="6" customFormat="1" x14ac:dyDescent="0.25">
      <c r="C563" s="1"/>
      <c r="D563" s="1"/>
      <c r="E563" s="2"/>
      <c r="F563" s="4"/>
      <c r="G563" s="1"/>
      <c r="N563" s="190"/>
    </row>
    <row r="564" spans="3:14" s="6" customFormat="1" x14ac:dyDescent="0.25">
      <c r="C564" s="1"/>
      <c r="D564" s="1"/>
      <c r="E564" s="2"/>
      <c r="F564" s="4"/>
      <c r="G564" s="1"/>
      <c r="N564" s="190"/>
    </row>
    <row r="565" spans="3:14" s="6" customFormat="1" x14ac:dyDescent="0.25">
      <c r="C565" s="1"/>
      <c r="D565" s="1"/>
      <c r="E565" s="2"/>
      <c r="F565" s="4"/>
      <c r="G565" s="1"/>
      <c r="N565" s="190"/>
    </row>
    <row r="566" spans="3:14" s="6" customFormat="1" x14ac:dyDescent="0.25">
      <c r="C566" s="1"/>
      <c r="D566" s="1"/>
      <c r="E566" s="2"/>
      <c r="F566" s="4"/>
      <c r="G566" s="1"/>
      <c r="N566" s="190"/>
    </row>
    <row r="567" spans="3:14" s="6" customFormat="1" x14ac:dyDescent="0.25">
      <c r="C567" s="1"/>
      <c r="D567" s="1"/>
      <c r="E567" s="2"/>
      <c r="F567" s="4"/>
      <c r="G567" s="1"/>
      <c r="N567" s="190"/>
    </row>
    <row r="568" spans="3:14" s="6" customFormat="1" x14ac:dyDescent="0.25">
      <c r="C568" s="1"/>
      <c r="D568" s="1"/>
      <c r="E568" s="2"/>
      <c r="F568" s="4"/>
      <c r="G568" s="1"/>
      <c r="N568" s="190"/>
    </row>
    <row r="569" spans="3:14" s="6" customFormat="1" x14ac:dyDescent="0.25">
      <c r="C569" s="1"/>
      <c r="D569" s="1"/>
      <c r="E569" s="2"/>
      <c r="F569" s="4"/>
      <c r="G569" s="1"/>
      <c r="N569" s="190"/>
    </row>
    <row r="570" spans="3:14" s="6" customFormat="1" x14ac:dyDescent="0.25">
      <c r="C570" s="1"/>
      <c r="D570" s="1"/>
      <c r="E570" s="2"/>
      <c r="F570" s="4"/>
      <c r="G570" s="1"/>
      <c r="N570" s="190"/>
    </row>
    <row r="571" spans="3:14" s="6" customFormat="1" x14ac:dyDescent="0.25">
      <c r="C571" s="1"/>
      <c r="D571" s="1"/>
      <c r="E571" s="2"/>
      <c r="F571" s="4"/>
      <c r="G571" s="1"/>
      <c r="N571" s="190"/>
    </row>
    <row r="572" spans="3:14" s="6" customFormat="1" x14ac:dyDescent="0.25">
      <c r="C572" s="1"/>
      <c r="D572" s="1"/>
      <c r="E572" s="2"/>
      <c r="F572" s="4"/>
      <c r="G572" s="1"/>
      <c r="N572" s="190"/>
    </row>
    <row r="573" spans="3:14" s="6" customFormat="1" x14ac:dyDescent="0.25">
      <c r="C573" s="1"/>
      <c r="D573" s="1"/>
      <c r="E573" s="2"/>
      <c r="F573" s="4"/>
      <c r="G573" s="1"/>
      <c r="N573" s="190"/>
    </row>
    <row r="574" spans="3:14" s="6" customFormat="1" x14ac:dyDescent="0.25">
      <c r="C574" s="1"/>
      <c r="D574" s="1"/>
      <c r="E574" s="2"/>
      <c r="F574" s="4"/>
      <c r="G574" s="1"/>
      <c r="N574" s="190"/>
    </row>
    <row r="575" spans="3:14" s="6" customFormat="1" x14ac:dyDescent="0.25">
      <c r="C575" s="1"/>
      <c r="D575" s="1"/>
      <c r="E575" s="2"/>
      <c r="F575" s="4"/>
      <c r="G575" s="1"/>
      <c r="N575" s="190"/>
    </row>
    <row r="576" spans="3:14" s="6" customFormat="1" x14ac:dyDescent="0.25">
      <c r="C576" s="1"/>
      <c r="D576" s="1"/>
      <c r="E576" s="2"/>
      <c r="F576" s="4"/>
      <c r="G576" s="1"/>
      <c r="N576" s="190"/>
    </row>
    <row r="577" spans="3:14" s="6" customFormat="1" x14ac:dyDescent="0.25">
      <c r="C577" s="1"/>
      <c r="D577" s="1"/>
      <c r="E577" s="2"/>
      <c r="F577" s="4"/>
      <c r="G577" s="1"/>
      <c r="N577" s="190"/>
    </row>
    <row r="578" spans="3:14" s="6" customFormat="1" x14ac:dyDescent="0.25">
      <c r="C578" s="1"/>
      <c r="D578" s="1"/>
      <c r="E578" s="2"/>
      <c r="F578" s="4"/>
      <c r="G578" s="1"/>
      <c r="N578" s="190"/>
    </row>
    <row r="579" spans="3:14" s="6" customFormat="1" x14ac:dyDescent="0.25">
      <c r="C579" s="1"/>
      <c r="D579" s="1"/>
      <c r="E579" s="2"/>
      <c r="F579" s="4"/>
      <c r="G579" s="1"/>
      <c r="N579" s="190"/>
    </row>
    <row r="580" spans="3:14" s="6" customFormat="1" x14ac:dyDescent="0.25">
      <c r="C580" s="1"/>
      <c r="D580" s="1"/>
      <c r="E580" s="2"/>
      <c r="F580" s="4"/>
      <c r="G580" s="1"/>
      <c r="N580" s="190"/>
    </row>
    <row r="581" spans="3:14" s="6" customFormat="1" x14ac:dyDescent="0.25">
      <c r="C581" s="1"/>
      <c r="D581" s="1"/>
      <c r="E581" s="2"/>
      <c r="F581" s="4"/>
      <c r="G581" s="1"/>
      <c r="N581" s="190"/>
    </row>
    <row r="582" spans="3:14" s="6" customFormat="1" x14ac:dyDescent="0.25">
      <c r="C582" s="1"/>
      <c r="D582" s="1"/>
      <c r="E582" s="2"/>
      <c r="F582" s="4"/>
      <c r="G582" s="1"/>
      <c r="N582" s="190"/>
    </row>
    <row r="583" spans="3:14" s="6" customFormat="1" x14ac:dyDescent="0.25">
      <c r="C583" s="1"/>
      <c r="D583" s="1"/>
      <c r="E583" s="2"/>
      <c r="F583" s="4"/>
      <c r="G583" s="1"/>
      <c r="N583" s="190"/>
    </row>
    <row r="584" spans="3:14" s="6" customFormat="1" x14ac:dyDescent="0.25">
      <c r="C584" s="1"/>
      <c r="D584" s="1"/>
      <c r="E584" s="2"/>
      <c r="F584" s="4"/>
      <c r="G584" s="1"/>
      <c r="N584" s="190"/>
    </row>
    <row r="585" spans="3:14" s="6" customFormat="1" x14ac:dyDescent="0.25">
      <c r="C585" s="1"/>
      <c r="D585" s="1"/>
      <c r="E585" s="2"/>
      <c r="F585" s="4"/>
      <c r="G585" s="1"/>
      <c r="N585" s="190"/>
    </row>
    <row r="586" spans="3:14" s="6" customFormat="1" x14ac:dyDescent="0.25">
      <c r="C586" s="1"/>
      <c r="D586" s="1"/>
      <c r="E586" s="2"/>
      <c r="F586" s="4"/>
      <c r="G586" s="1"/>
      <c r="N586" s="190"/>
    </row>
    <row r="587" spans="3:14" s="6" customFormat="1" x14ac:dyDescent="0.25">
      <c r="C587" s="1"/>
      <c r="D587" s="1"/>
      <c r="E587" s="2"/>
      <c r="F587" s="4"/>
      <c r="G587" s="1"/>
      <c r="N587" s="190"/>
    </row>
    <row r="588" spans="3:14" s="6" customFormat="1" x14ac:dyDescent="0.25">
      <c r="C588" s="1"/>
      <c r="D588" s="1"/>
      <c r="E588" s="2"/>
      <c r="F588" s="4"/>
      <c r="G588" s="1"/>
      <c r="N588" s="190"/>
    </row>
    <row r="589" spans="3:14" s="6" customFormat="1" x14ac:dyDescent="0.25">
      <c r="C589" s="1"/>
      <c r="D589" s="1"/>
      <c r="E589" s="2"/>
      <c r="F589" s="4"/>
      <c r="G589" s="1"/>
      <c r="N589" s="190"/>
    </row>
    <row r="590" spans="3:14" s="6" customFormat="1" x14ac:dyDescent="0.25">
      <c r="C590" s="1"/>
      <c r="D590" s="1"/>
      <c r="E590" s="2"/>
      <c r="F590" s="4"/>
      <c r="G590" s="1"/>
      <c r="N590" s="190"/>
    </row>
    <row r="591" spans="3:14" s="6" customFormat="1" x14ac:dyDescent="0.25">
      <c r="C591" s="1"/>
      <c r="D591" s="1"/>
      <c r="E591" s="2"/>
      <c r="F591" s="4"/>
      <c r="G591" s="1"/>
      <c r="N591" s="190"/>
    </row>
    <row r="592" spans="3:14" s="6" customFormat="1" x14ac:dyDescent="0.25">
      <c r="C592" s="1"/>
      <c r="D592" s="1"/>
      <c r="E592" s="2"/>
      <c r="F592" s="4"/>
      <c r="G592" s="1"/>
      <c r="N592" s="190"/>
    </row>
    <row r="593" spans="3:14" s="6" customFormat="1" x14ac:dyDescent="0.25">
      <c r="C593" s="1"/>
      <c r="D593" s="1"/>
      <c r="E593" s="2"/>
      <c r="F593" s="4"/>
      <c r="G593" s="1"/>
      <c r="N593" s="190"/>
    </row>
    <row r="594" spans="3:14" s="6" customFormat="1" x14ac:dyDescent="0.25">
      <c r="C594" s="1"/>
      <c r="D594" s="1"/>
      <c r="E594" s="2"/>
      <c r="F594" s="4"/>
      <c r="G594" s="1"/>
      <c r="N594" s="190"/>
    </row>
    <row r="595" spans="3:14" s="6" customFormat="1" x14ac:dyDescent="0.25">
      <c r="C595" s="1"/>
      <c r="D595" s="1"/>
      <c r="E595" s="2"/>
      <c r="F595" s="4"/>
      <c r="G595" s="1"/>
      <c r="N595" s="190"/>
    </row>
    <row r="596" spans="3:14" s="6" customFormat="1" x14ac:dyDescent="0.25">
      <c r="C596" s="1"/>
      <c r="D596" s="1"/>
      <c r="E596" s="2"/>
      <c r="F596" s="4"/>
      <c r="G596" s="1"/>
      <c r="N596" s="190"/>
    </row>
    <row r="597" spans="3:14" s="6" customFormat="1" x14ac:dyDescent="0.25">
      <c r="C597" s="1"/>
      <c r="D597" s="1"/>
      <c r="E597" s="2"/>
      <c r="F597" s="4"/>
      <c r="G597" s="1"/>
      <c r="N597" s="190"/>
    </row>
    <row r="598" spans="3:14" s="6" customFormat="1" x14ac:dyDescent="0.25">
      <c r="C598" s="1"/>
      <c r="D598" s="1"/>
      <c r="E598" s="2"/>
      <c r="F598" s="4"/>
      <c r="G598" s="1"/>
      <c r="N598" s="190"/>
    </row>
    <row r="599" spans="3:14" s="6" customFormat="1" x14ac:dyDescent="0.25">
      <c r="C599" s="1"/>
      <c r="D599" s="1"/>
      <c r="E599" s="2"/>
      <c r="F599" s="4"/>
      <c r="G599" s="1"/>
      <c r="N599" s="190"/>
    </row>
    <row r="600" spans="3:14" s="6" customFormat="1" x14ac:dyDescent="0.25">
      <c r="C600" s="1"/>
      <c r="D600" s="1"/>
      <c r="E600" s="2"/>
      <c r="F600" s="4"/>
      <c r="G600" s="1"/>
      <c r="N600" s="190"/>
    </row>
    <row r="601" spans="3:14" s="6" customFormat="1" x14ac:dyDescent="0.25">
      <c r="C601" s="1"/>
      <c r="D601" s="1"/>
      <c r="E601" s="2"/>
      <c r="F601" s="4"/>
      <c r="G601" s="1"/>
      <c r="N601" s="190"/>
    </row>
    <row r="602" spans="3:14" s="6" customFormat="1" x14ac:dyDescent="0.25">
      <c r="C602" s="1"/>
      <c r="D602" s="1"/>
      <c r="E602" s="2"/>
      <c r="F602" s="4"/>
      <c r="G602" s="1"/>
      <c r="N602" s="190"/>
    </row>
    <row r="603" spans="3:14" s="6" customFormat="1" x14ac:dyDescent="0.25">
      <c r="C603" s="1"/>
      <c r="D603" s="1"/>
      <c r="E603" s="2"/>
      <c r="F603" s="4"/>
      <c r="G603" s="1"/>
      <c r="N603" s="190"/>
    </row>
    <row r="604" spans="3:14" s="6" customFormat="1" x14ac:dyDescent="0.25">
      <c r="C604" s="1"/>
      <c r="D604" s="1"/>
      <c r="E604" s="2"/>
      <c r="F604" s="4"/>
      <c r="G604" s="1"/>
      <c r="N604" s="190"/>
    </row>
    <row r="605" spans="3:14" s="6" customFormat="1" x14ac:dyDescent="0.25">
      <c r="C605" s="1"/>
      <c r="D605" s="1"/>
      <c r="E605" s="2"/>
      <c r="F605" s="4"/>
      <c r="G605" s="1"/>
      <c r="N605" s="190"/>
    </row>
    <row r="606" spans="3:14" s="6" customFormat="1" x14ac:dyDescent="0.25">
      <c r="C606" s="1"/>
      <c r="D606" s="1"/>
      <c r="E606" s="2"/>
      <c r="F606" s="4"/>
      <c r="G606" s="1"/>
      <c r="N606" s="190"/>
    </row>
    <row r="607" spans="3:14" s="6" customFormat="1" x14ac:dyDescent="0.25">
      <c r="C607" s="1"/>
      <c r="D607" s="1"/>
      <c r="E607" s="2"/>
      <c r="F607" s="4"/>
      <c r="G607" s="1"/>
      <c r="N607" s="190"/>
    </row>
    <row r="608" spans="3:14" s="6" customFormat="1" x14ac:dyDescent="0.25">
      <c r="C608" s="1"/>
      <c r="D608" s="1"/>
      <c r="E608" s="2"/>
      <c r="F608" s="4"/>
      <c r="G608" s="1"/>
      <c r="N608" s="190"/>
    </row>
    <row r="609" spans="3:14" s="6" customFormat="1" x14ac:dyDescent="0.25">
      <c r="C609" s="1"/>
      <c r="D609" s="1"/>
      <c r="E609" s="2"/>
      <c r="F609" s="4"/>
      <c r="G609" s="1"/>
      <c r="N609" s="190"/>
    </row>
    <row r="610" spans="3:14" s="6" customFormat="1" x14ac:dyDescent="0.25">
      <c r="C610" s="1"/>
      <c r="D610" s="1"/>
      <c r="E610" s="2"/>
      <c r="F610" s="4"/>
      <c r="G610" s="1"/>
      <c r="N610" s="190"/>
    </row>
    <row r="611" spans="3:14" s="6" customFormat="1" x14ac:dyDescent="0.25">
      <c r="C611" s="1"/>
      <c r="D611" s="1"/>
      <c r="E611" s="2"/>
      <c r="F611" s="4"/>
      <c r="G611" s="1"/>
      <c r="N611" s="190"/>
    </row>
    <row r="612" spans="3:14" s="6" customFormat="1" x14ac:dyDescent="0.25">
      <c r="C612" s="1"/>
      <c r="D612" s="1"/>
      <c r="E612" s="2"/>
      <c r="F612" s="4"/>
      <c r="G612" s="1"/>
      <c r="N612" s="190"/>
    </row>
    <row r="613" spans="3:14" s="6" customFormat="1" x14ac:dyDescent="0.25">
      <c r="C613" s="1"/>
      <c r="D613" s="1"/>
      <c r="E613" s="2"/>
      <c r="F613" s="4"/>
      <c r="G613" s="1"/>
      <c r="N613" s="190"/>
    </row>
    <row r="614" spans="3:14" s="6" customFormat="1" x14ac:dyDescent="0.25">
      <c r="C614" s="1"/>
      <c r="D614" s="1"/>
      <c r="E614" s="2"/>
      <c r="F614" s="4"/>
      <c r="G614" s="1"/>
      <c r="N614" s="190"/>
    </row>
    <row r="615" spans="3:14" s="6" customFormat="1" x14ac:dyDescent="0.25">
      <c r="C615" s="1"/>
      <c r="D615" s="1"/>
      <c r="E615" s="2"/>
      <c r="F615" s="4"/>
      <c r="G615" s="1"/>
      <c r="N615" s="190"/>
    </row>
    <row r="616" spans="3:14" s="6" customFormat="1" x14ac:dyDescent="0.25">
      <c r="C616" s="1"/>
      <c r="D616" s="1"/>
      <c r="E616" s="2"/>
      <c r="F616" s="4"/>
      <c r="G616" s="1"/>
      <c r="N616" s="190"/>
    </row>
    <row r="617" spans="3:14" s="6" customFormat="1" x14ac:dyDescent="0.25">
      <c r="C617" s="1"/>
      <c r="D617" s="1"/>
      <c r="E617" s="2"/>
      <c r="F617" s="4"/>
      <c r="G617" s="1"/>
      <c r="N617" s="190"/>
    </row>
    <row r="618" spans="3:14" s="6" customFormat="1" x14ac:dyDescent="0.25">
      <c r="C618" s="1"/>
      <c r="D618" s="1"/>
      <c r="E618" s="2"/>
      <c r="F618" s="4"/>
      <c r="G618" s="1"/>
      <c r="N618" s="190"/>
    </row>
    <row r="619" spans="3:14" s="6" customFormat="1" x14ac:dyDescent="0.25">
      <c r="C619" s="1"/>
      <c r="D619" s="1"/>
      <c r="E619" s="2"/>
      <c r="F619" s="4"/>
      <c r="G619" s="1"/>
      <c r="N619" s="190"/>
    </row>
    <row r="620" spans="3:14" s="6" customFormat="1" x14ac:dyDescent="0.25">
      <c r="C620" s="1"/>
      <c r="D620" s="1"/>
      <c r="E620" s="2"/>
      <c r="F620" s="4"/>
      <c r="G620" s="1"/>
      <c r="N620" s="190"/>
    </row>
    <row r="621" spans="3:14" s="6" customFormat="1" x14ac:dyDescent="0.25">
      <c r="C621" s="1"/>
      <c r="D621" s="1"/>
      <c r="E621" s="2"/>
      <c r="F621" s="4"/>
      <c r="G621" s="1"/>
      <c r="N621" s="190"/>
    </row>
    <row r="622" spans="3:14" s="6" customFormat="1" x14ac:dyDescent="0.25">
      <c r="C622" s="1"/>
      <c r="D622" s="1"/>
      <c r="E622" s="2"/>
      <c r="F622" s="4"/>
      <c r="G622" s="1"/>
      <c r="N622" s="190"/>
    </row>
    <row r="623" spans="3:14" s="6" customFormat="1" x14ac:dyDescent="0.25">
      <c r="C623" s="1"/>
      <c r="D623" s="1"/>
      <c r="E623" s="2"/>
      <c r="F623" s="4"/>
      <c r="G623" s="1"/>
      <c r="N623" s="190"/>
    </row>
    <row r="624" spans="3:14" s="6" customFormat="1" x14ac:dyDescent="0.25">
      <c r="C624" s="1"/>
      <c r="D624" s="1"/>
      <c r="E624" s="2"/>
      <c r="F624" s="4"/>
      <c r="G624" s="1"/>
      <c r="N624" s="190"/>
    </row>
    <row r="625" spans="3:14" s="6" customFormat="1" x14ac:dyDescent="0.25">
      <c r="C625" s="1"/>
      <c r="D625" s="1"/>
      <c r="E625" s="2"/>
      <c r="F625" s="4"/>
      <c r="G625" s="1"/>
      <c r="N625" s="190"/>
    </row>
    <row r="626" spans="3:14" s="6" customFormat="1" x14ac:dyDescent="0.25">
      <c r="C626" s="1"/>
      <c r="D626" s="1"/>
      <c r="E626" s="2"/>
      <c r="F626" s="4"/>
      <c r="G626" s="1"/>
      <c r="N626" s="190"/>
    </row>
    <row r="627" spans="3:14" s="6" customFormat="1" x14ac:dyDescent="0.25">
      <c r="C627" s="1"/>
      <c r="D627" s="1"/>
      <c r="E627" s="2"/>
      <c r="F627" s="4"/>
      <c r="G627" s="1"/>
      <c r="N627" s="190"/>
    </row>
    <row r="628" spans="3:14" s="6" customFormat="1" x14ac:dyDescent="0.25">
      <c r="C628" s="1"/>
      <c r="D628" s="1"/>
      <c r="E628" s="2"/>
      <c r="F628" s="4"/>
      <c r="G628" s="1"/>
      <c r="N628" s="190"/>
    </row>
    <row r="629" spans="3:14" s="6" customFormat="1" x14ac:dyDescent="0.25">
      <c r="C629" s="1"/>
      <c r="D629" s="1"/>
      <c r="E629" s="2"/>
      <c r="F629" s="4"/>
      <c r="G629" s="1"/>
      <c r="N629" s="190"/>
    </row>
    <row r="630" spans="3:14" s="6" customFormat="1" x14ac:dyDescent="0.25">
      <c r="C630" s="1"/>
      <c r="D630" s="1"/>
      <c r="E630" s="2"/>
      <c r="F630" s="4"/>
      <c r="G630" s="1"/>
      <c r="N630" s="190"/>
    </row>
    <row r="631" spans="3:14" s="6" customFormat="1" x14ac:dyDescent="0.25">
      <c r="C631" s="1"/>
      <c r="D631" s="1"/>
      <c r="E631" s="2"/>
      <c r="F631" s="4"/>
      <c r="G631" s="1"/>
      <c r="N631" s="190"/>
    </row>
    <row r="632" spans="3:14" s="6" customFormat="1" x14ac:dyDescent="0.25">
      <c r="C632" s="1"/>
      <c r="D632" s="1"/>
      <c r="E632" s="2"/>
      <c r="F632" s="4"/>
      <c r="G632" s="1"/>
      <c r="N632" s="190"/>
    </row>
    <row r="633" spans="3:14" s="6" customFormat="1" x14ac:dyDescent="0.25">
      <c r="C633" s="1"/>
      <c r="D633" s="1"/>
      <c r="E633" s="2"/>
      <c r="F633" s="4"/>
      <c r="G633" s="1"/>
      <c r="N633" s="190"/>
    </row>
    <row r="634" spans="3:14" s="6" customFormat="1" x14ac:dyDescent="0.25">
      <c r="C634" s="1"/>
      <c r="D634" s="1"/>
      <c r="E634" s="2"/>
      <c r="F634" s="4"/>
      <c r="G634" s="1"/>
      <c r="N634" s="190"/>
    </row>
    <row r="635" spans="3:14" s="6" customFormat="1" x14ac:dyDescent="0.25">
      <c r="C635" s="1"/>
      <c r="D635" s="1"/>
      <c r="E635" s="2"/>
      <c r="F635" s="4"/>
      <c r="G635" s="1"/>
      <c r="N635" s="190"/>
    </row>
    <row r="636" spans="3:14" s="6" customFormat="1" x14ac:dyDescent="0.25">
      <c r="C636" s="1"/>
      <c r="D636" s="1"/>
      <c r="E636" s="2"/>
      <c r="F636" s="4"/>
      <c r="G636" s="1"/>
      <c r="N636" s="190"/>
    </row>
    <row r="637" spans="3:14" s="6" customFormat="1" x14ac:dyDescent="0.25">
      <c r="C637" s="1"/>
      <c r="D637" s="1"/>
      <c r="E637" s="2"/>
      <c r="F637" s="4"/>
      <c r="G637" s="1"/>
      <c r="N637" s="190"/>
    </row>
    <row r="638" spans="3:14" s="6" customFormat="1" x14ac:dyDescent="0.25">
      <c r="C638" s="1"/>
      <c r="D638" s="1"/>
      <c r="E638" s="2"/>
      <c r="F638" s="4"/>
      <c r="G638" s="1"/>
      <c r="N638" s="190"/>
    </row>
    <row r="639" spans="3:14" s="6" customFormat="1" x14ac:dyDescent="0.25">
      <c r="C639" s="1"/>
      <c r="D639" s="1"/>
      <c r="E639" s="2"/>
      <c r="F639" s="4"/>
      <c r="G639" s="1"/>
      <c r="N639" s="190"/>
    </row>
    <row r="640" spans="3:14" s="6" customFormat="1" x14ac:dyDescent="0.25">
      <c r="C640" s="1"/>
      <c r="D640" s="1"/>
      <c r="E640" s="2"/>
      <c r="F640" s="4"/>
      <c r="G640" s="1"/>
      <c r="N640" s="190"/>
    </row>
    <row r="641" spans="3:14" s="6" customFormat="1" x14ac:dyDescent="0.25">
      <c r="C641" s="1"/>
      <c r="D641" s="1"/>
      <c r="E641" s="2"/>
      <c r="F641" s="4"/>
      <c r="G641" s="1"/>
      <c r="N641" s="190"/>
    </row>
    <row r="642" spans="3:14" s="6" customFormat="1" x14ac:dyDescent="0.25">
      <c r="C642" s="1"/>
      <c r="D642" s="1"/>
      <c r="E642" s="2"/>
      <c r="F642" s="4"/>
      <c r="G642" s="1"/>
      <c r="N642" s="190"/>
    </row>
    <row r="643" spans="3:14" s="6" customFormat="1" x14ac:dyDescent="0.25">
      <c r="C643" s="1"/>
      <c r="D643" s="1"/>
      <c r="E643" s="2"/>
      <c r="F643" s="4"/>
      <c r="G643" s="1"/>
      <c r="N643" s="190"/>
    </row>
    <row r="644" spans="3:14" s="6" customFormat="1" x14ac:dyDescent="0.25">
      <c r="C644" s="1"/>
      <c r="D644" s="1"/>
      <c r="E644" s="2"/>
      <c r="F644" s="4"/>
      <c r="G644" s="1"/>
      <c r="N644" s="190"/>
    </row>
    <row r="645" spans="3:14" s="6" customFormat="1" x14ac:dyDescent="0.25">
      <c r="C645" s="1"/>
      <c r="D645" s="1"/>
      <c r="E645" s="2"/>
      <c r="F645" s="4"/>
      <c r="G645" s="1"/>
      <c r="N645" s="190"/>
    </row>
    <row r="646" spans="3:14" s="6" customFormat="1" x14ac:dyDescent="0.25">
      <c r="C646" s="1"/>
      <c r="D646" s="1"/>
      <c r="E646" s="2"/>
      <c r="F646" s="4"/>
      <c r="G646" s="1"/>
      <c r="N646" s="190"/>
    </row>
    <row r="647" spans="3:14" s="6" customFormat="1" x14ac:dyDescent="0.25">
      <c r="C647" s="1"/>
      <c r="D647" s="1"/>
      <c r="E647" s="2"/>
      <c r="F647" s="4"/>
      <c r="G647" s="1"/>
      <c r="N647" s="190"/>
    </row>
    <row r="648" spans="3:14" s="6" customFormat="1" x14ac:dyDescent="0.25">
      <c r="C648" s="1"/>
      <c r="D648" s="1"/>
      <c r="E648" s="2"/>
      <c r="F648" s="4"/>
      <c r="G648" s="1"/>
      <c r="N648" s="190"/>
    </row>
    <row r="649" spans="3:14" s="6" customFormat="1" x14ac:dyDescent="0.25">
      <c r="C649" s="1"/>
      <c r="D649" s="1"/>
      <c r="E649" s="2"/>
      <c r="F649" s="4"/>
      <c r="G649" s="1"/>
      <c r="N649" s="190"/>
    </row>
    <row r="650" spans="3:14" s="6" customFormat="1" x14ac:dyDescent="0.25">
      <c r="C650" s="1"/>
      <c r="D650" s="1"/>
      <c r="E650" s="2"/>
      <c r="F650" s="4"/>
      <c r="G650" s="1"/>
      <c r="N650" s="190"/>
    </row>
    <row r="651" spans="3:14" s="6" customFormat="1" x14ac:dyDescent="0.25">
      <c r="C651" s="1"/>
      <c r="D651" s="1"/>
      <c r="E651" s="2"/>
      <c r="F651" s="4"/>
      <c r="G651" s="1"/>
      <c r="N651" s="190"/>
    </row>
    <row r="652" spans="3:14" s="6" customFormat="1" x14ac:dyDescent="0.25">
      <c r="C652" s="1"/>
      <c r="D652" s="1"/>
      <c r="E652" s="2"/>
      <c r="F652" s="4"/>
      <c r="G652" s="1"/>
      <c r="N652" s="190"/>
    </row>
    <row r="653" spans="3:14" s="6" customFormat="1" x14ac:dyDescent="0.25">
      <c r="C653" s="1"/>
      <c r="D653" s="1"/>
      <c r="E653" s="2"/>
      <c r="F653" s="4"/>
      <c r="G653" s="1"/>
      <c r="N653" s="190"/>
    </row>
    <row r="654" spans="3:14" s="6" customFormat="1" x14ac:dyDescent="0.25">
      <c r="C654" s="1"/>
      <c r="D654" s="1"/>
      <c r="E654" s="2"/>
      <c r="F654" s="4"/>
      <c r="G654" s="1"/>
      <c r="N654" s="190"/>
    </row>
    <row r="655" spans="3:14" s="6" customFormat="1" x14ac:dyDescent="0.25">
      <c r="C655" s="1"/>
      <c r="D655" s="1"/>
      <c r="E655" s="2"/>
      <c r="F655" s="4"/>
      <c r="G655" s="1"/>
      <c r="N655" s="190"/>
    </row>
    <row r="656" spans="3:14" s="6" customFormat="1" x14ac:dyDescent="0.25">
      <c r="C656" s="1"/>
      <c r="D656" s="1"/>
      <c r="E656" s="2"/>
      <c r="F656" s="4"/>
      <c r="G656" s="1"/>
      <c r="N656" s="190"/>
    </row>
    <row r="657" spans="3:14" s="6" customFormat="1" x14ac:dyDescent="0.25">
      <c r="C657" s="1"/>
      <c r="D657" s="1"/>
      <c r="E657" s="2"/>
      <c r="F657" s="4"/>
      <c r="G657" s="1"/>
      <c r="N657" s="190"/>
    </row>
    <row r="658" spans="3:14" s="6" customFormat="1" x14ac:dyDescent="0.25">
      <c r="C658" s="1"/>
      <c r="D658" s="1"/>
      <c r="E658" s="2"/>
      <c r="F658" s="4"/>
      <c r="G658" s="1"/>
      <c r="N658" s="190"/>
    </row>
    <row r="659" spans="3:14" s="6" customFormat="1" x14ac:dyDescent="0.25">
      <c r="C659" s="1"/>
      <c r="D659" s="1"/>
      <c r="E659" s="2"/>
      <c r="F659" s="4"/>
      <c r="G659" s="1"/>
      <c r="N659" s="190"/>
    </row>
    <row r="660" spans="3:14" s="6" customFormat="1" x14ac:dyDescent="0.25">
      <c r="C660" s="1"/>
      <c r="D660" s="1"/>
      <c r="E660" s="2"/>
      <c r="F660" s="4"/>
      <c r="G660" s="1"/>
      <c r="N660" s="190"/>
    </row>
    <row r="661" spans="3:14" s="6" customFormat="1" x14ac:dyDescent="0.25">
      <c r="C661" s="1"/>
      <c r="D661" s="1"/>
      <c r="E661" s="2"/>
      <c r="F661" s="4"/>
      <c r="G661" s="1"/>
      <c r="N661" s="190"/>
    </row>
    <row r="662" spans="3:14" s="6" customFormat="1" x14ac:dyDescent="0.25">
      <c r="C662" s="1"/>
      <c r="D662" s="1"/>
      <c r="E662" s="2"/>
      <c r="F662" s="4"/>
      <c r="G662" s="1"/>
      <c r="N662" s="190"/>
    </row>
    <row r="663" spans="3:14" s="6" customFormat="1" x14ac:dyDescent="0.25">
      <c r="C663" s="1"/>
      <c r="D663" s="1"/>
      <c r="E663" s="2"/>
      <c r="F663" s="4"/>
      <c r="G663" s="1"/>
      <c r="N663" s="190"/>
    </row>
    <row r="664" spans="3:14" s="6" customFormat="1" x14ac:dyDescent="0.25">
      <c r="C664" s="1"/>
      <c r="D664" s="1"/>
      <c r="E664" s="2"/>
      <c r="F664" s="4"/>
      <c r="G664" s="1"/>
      <c r="N664" s="190"/>
    </row>
    <row r="665" spans="3:14" s="6" customFormat="1" x14ac:dyDescent="0.25">
      <c r="C665" s="1"/>
      <c r="D665" s="1"/>
      <c r="E665" s="2"/>
      <c r="F665" s="4"/>
      <c r="G665" s="1"/>
      <c r="N665" s="190"/>
    </row>
    <row r="666" spans="3:14" s="6" customFormat="1" x14ac:dyDescent="0.25">
      <c r="C666" s="1"/>
      <c r="D666" s="1"/>
      <c r="E666" s="2"/>
      <c r="F666" s="4"/>
      <c r="G666" s="1"/>
      <c r="N666" s="190"/>
    </row>
    <row r="667" spans="3:14" s="6" customFormat="1" x14ac:dyDescent="0.25">
      <c r="C667" s="1"/>
      <c r="D667" s="1"/>
      <c r="E667" s="2"/>
      <c r="F667" s="4"/>
      <c r="G667" s="1"/>
      <c r="N667" s="190"/>
    </row>
    <row r="668" spans="3:14" s="6" customFormat="1" x14ac:dyDescent="0.25">
      <c r="C668" s="1"/>
      <c r="D668" s="1"/>
      <c r="E668" s="2"/>
      <c r="F668" s="4"/>
      <c r="G668" s="1"/>
      <c r="N668" s="190"/>
    </row>
    <row r="669" spans="3:14" s="6" customFormat="1" x14ac:dyDescent="0.25">
      <c r="C669" s="1"/>
      <c r="D669" s="1"/>
      <c r="E669" s="2"/>
      <c r="F669" s="4"/>
      <c r="G669" s="1"/>
      <c r="N669" s="190"/>
    </row>
    <row r="670" spans="3:14" s="6" customFormat="1" x14ac:dyDescent="0.25">
      <c r="C670" s="1"/>
      <c r="D670" s="1"/>
      <c r="E670" s="2"/>
      <c r="F670" s="4"/>
      <c r="G670" s="1"/>
      <c r="N670" s="190"/>
    </row>
    <row r="671" spans="3:14" s="6" customFormat="1" x14ac:dyDescent="0.25">
      <c r="C671" s="1"/>
      <c r="D671" s="1"/>
      <c r="E671" s="2"/>
      <c r="F671" s="4"/>
      <c r="G671" s="1"/>
      <c r="N671" s="190"/>
    </row>
    <row r="672" spans="3:14" s="6" customFormat="1" x14ac:dyDescent="0.25">
      <c r="C672" s="1"/>
      <c r="D672" s="1"/>
      <c r="E672" s="2"/>
      <c r="F672" s="4"/>
      <c r="G672" s="1"/>
      <c r="N672" s="190"/>
    </row>
    <row r="673" spans="3:14" s="6" customFormat="1" x14ac:dyDescent="0.25">
      <c r="C673" s="1"/>
      <c r="D673" s="1"/>
      <c r="E673" s="2"/>
      <c r="F673" s="4"/>
      <c r="G673" s="1"/>
      <c r="N673" s="190"/>
    </row>
    <row r="674" spans="3:14" s="6" customFormat="1" x14ac:dyDescent="0.25">
      <c r="C674" s="1"/>
      <c r="D674" s="1"/>
      <c r="E674" s="2"/>
      <c r="F674" s="4"/>
      <c r="G674" s="1"/>
      <c r="N674" s="190"/>
    </row>
    <row r="675" spans="3:14" s="6" customFormat="1" x14ac:dyDescent="0.25">
      <c r="C675" s="1"/>
      <c r="D675" s="1"/>
      <c r="E675" s="2"/>
      <c r="F675" s="4"/>
      <c r="G675" s="1"/>
      <c r="N675" s="190"/>
    </row>
    <row r="676" spans="3:14" s="6" customFormat="1" x14ac:dyDescent="0.25">
      <c r="C676" s="1"/>
      <c r="D676" s="1"/>
      <c r="E676" s="2"/>
      <c r="F676" s="4"/>
      <c r="G676" s="1"/>
      <c r="N676" s="190"/>
    </row>
    <row r="677" spans="3:14" s="6" customFormat="1" x14ac:dyDescent="0.25">
      <c r="C677" s="1"/>
      <c r="D677" s="1"/>
      <c r="E677" s="2"/>
      <c r="F677" s="4"/>
      <c r="G677" s="1"/>
      <c r="N677" s="190"/>
    </row>
    <row r="678" spans="3:14" s="6" customFormat="1" x14ac:dyDescent="0.25">
      <c r="C678" s="1"/>
      <c r="D678" s="1"/>
      <c r="E678" s="2"/>
      <c r="F678" s="4"/>
      <c r="G678" s="1"/>
      <c r="N678" s="190"/>
    </row>
    <row r="679" spans="3:14" s="6" customFormat="1" x14ac:dyDescent="0.25">
      <c r="C679" s="1"/>
      <c r="D679" s="1"/>
      <c r="E679" s="2"/>
      <c r="F679" s="4"/>
      <c r="G679" s="1"/>
      <c r="N679" s="190"/>
    </row>
    <row r="680" spans="3:14" s="6" customFormat="1" x14ac:dyDescent="0.25">
      <c r="C680" s="1"/>
      <c r="D680" s="1"/>
      <c r="E680" s="2"/>
      <c r="F680" s="4"/>
      <c r="G680" s="1"/>
      <c r="N680" s="190"/>
    </row>
    <row r="681" spans="3:14" s="6" customFormat="1" x14ac:dyDescent="0.25">
      <c r="C681" s="1"/>
      <c r="D681" s="1"/>
      <c r="E681" s="2"/>
      <c r="F681" s="4"/>
      <c r="G681" s="1"/>
      <c r="N681" s="190"/>
    </row>
    <row r="682" spans="3:14" s="6" customFormat="1" x14ac:dyDescent="0.25">
      <c r="C682" s="1"/>
      <c r="D682" s="1"/>
      <c r="E682" s="2"/>
      <c r="F682" s="4"/>
      <c r="G682" s="1"/>
      <c r="N682" s="190"/>
    </row>
    <row r="683" spans="3:14" s="6" customFormat="1" x14ac:dyDescent="0.25">
      <c r="C683" s="1"/>
      <c r="D683" s="1"/>
      <c r="E683" s="2"/>
      <c r="F683" s="4"/>
      <c r="G683" s="1"/>
      <c r="N683" s="190"/>
    </row>
    <row r="684" spans="3:14" s="6" customFormat="1" x14ac:dyDescent="0.25">
      <c r="C684" s="1"/>
      <c r="D684" s="1"/>
      <c r="E684" s="2"/>
      <c r="F684" s="4"/>
      <c r="G684" s="1"/>
      <c r="N684" s="190"/>
    </row>
    <row r="685" spans="3:14" s="6" customFormat="1" x14ac:dyDescent="0.25">
      <c r="C685" s="1"/>
      <c r="D685" s="1"/>
      <c r="E685" s="2"/>
      <c r="F685" s="4"/>
      <c r="G685" s="1"/>
      <c r="N685" s="190"/>
    </row>
    <row r="686" spans="3:14" s="6" customFormat="1" x14ac:dyDescent="0.25">
      <c r="C686" s="1"/>
      <c r="D686" s="1"/>
      <c r="E686" s="2"/>
      <c r="F686" s="4"/>
      <c r="G686" s="1"/>
      <c r="N686" s="190"/>
    </row>
    <row r="687" spans="3:14" s="6" customFormat="1" x14ac:dyDescent="0.25">
      <c r="C687" s="1"/>
      <c r="D687" s="1"/>
      <c r="E687" s="2"/>
      <c r="F687" s="4"/>
      <c r="G687" s="1"/>
      <c r="N687" s="190"/>
    </row>
    <row r="688" spans="3:14" s="6" customFormat="1" x14ac:dyDescent="0.25">
      <c r="C688" s="1"/>
      <c r="D688" s="1"/>
      <c r="E688" s="2"/>
      <c r="F688" s="4"/>
      <c r="G688" s="1"/>
      <c r="N688" s="190"/>
    </row>
    <row r="689" spans="3:14" s="6" customFormat="1" x14ac:dyDescent="0.25">
      <c r="C689" s="1"/>
      <c r="D689" s="1"/>
      <c r="E689" s="2"/>
      <c r="F689" s="4"/>
      <c r="G689" s="1"/>
      <c r="N689" s="190"/>
    </row>
    <row r="690" spans="3:14" s="6" customFormat="1" x14ac:dyDescent="0.25">
      <c r="C690" s="1"/>
      <c r="D690" s="1"/>
      <c r="E690" s="2"/>
      <c r="F690" s="4"/>
      <c r="G690" s="1"/>
      <c r="N690" s="190"/>
    </row>
    <row r="691" spans="3:14" s="6" customFormat="1" x14ac:dyDescent="0.25">
      <c r="C691" s="1"/>
      <c r="D691" s="1"/>
      <c r="E691" s="2"/>
      <c r="F691" s="4"/>
      <c r="G691" s="1"/>
      <c r="N691" s="190"/>
    </row>
    <row r="692" spans="3:14" s="6" customFormat="1" x14ac:dyDescent="0.25">
      <c r="C692" s="1"/>
      <c r="D692" s="1"/>
      <c r="E692" s="2"/>
      <c r="F692" s="4"/>
      <c r="G692" s="1"/>
      <c r="N692" s="190"/>
    </row>
    <row r="693" spans="3:14" s="6" customFormat="1" x14ac:dyDescent="0.25">
      <c r="C693" s="1"/>
      <c r="D693" s="1"/>
      <c r="E693" s="2"/>
      <c r="F693" s="4"/>
      <c r="G693" s="1"/>
      <c r="N693" s="190"/>
    </row>
    <row r="694" spans="3:14" s="6" customFormat="1" x14ac:dyDescent="0.25">
      <c r="C694" s="1"/>
      <c r="D694" s="1"/>
      <c r="E694" s="2"/>
      <c r="F694" s="4"/>
      <c r="G694" s="1"/>
      <c r="N694" s="190"/>
    </row>
    <row r="695" spans="3:14" s="6" customFormat="1" x14ac:dyDescent="0.25">
      <c r="C695" s="1"/>
      <c r="D695" s="1"/>
      <c r="E695" s="2"/>
      <c r="F695" s="4"/>
      <c r="G695" s="1"/>
      <c r="N695" s="190"/>
    </row>
    <row r="696" spans="3:14" s="6" customFormat="1" x14ac:dyDescent="0.25">
      <c r="C696" s="1"/>
      <c r="D696" s="1"/>
      <c r="E696" s="2"/>
      <c r="F696" s="4"/>
      <c r="G696" s="1"/>
      <c r="N696" s="190"/>
    </row>
    <row r="697" spans="3:14" s="6" customFormat="1" x14ac:dyDescent="0.25">
      <c r="C697" s="1"/>
      <c r="D697" s="1"/>
      <c r="E697" s="2"/>
      <c r="F697" s="4"/>
      <c r="G697" s="1"/>
      <c r="N697" s="190"/>
    </row>
    <row r="698" spans="3:14" s="6" customFormat="1" x14ac:dyDescent="0.25">
      <c r="C698" s="1"/>
      <c r="D698" s="1"/>
      <c r="E698" s="2"/>
      <c r="F698" s="4"/>
      <c r="G698" s="1"/>
      <c r="N698" s="190"/>
    </row>
    <row r="699" spans="3:14" s="6" customFormat="1" x14ac:dyDescent="0.25">
      <c r="C699" s="1"/>
      <c r="D699" s="1"/>
      <c r="E699" s="2"/>
      <c r="F699" s="4"/>
      <c r="G699" s="1"/>
      <c r="N699" s="190"/>
    </row>
    <row r="700" spans="3:14" s="6" customFormat="1" x14ac:dyDescent="0.25">
      <c r="C700" s="1"/>
      <c r="D700" s="1"/>
      <c r="E700" s="2"/>
      <c r="F700" s="4"/>
      <c r="G700" s="1"/>
      <c r="N700" s="190"/>
    </row>
    <row r="701" spans="3:14" s="6" customFormat="1" x14ac:dyDescent="0.25">
      <c r="C701" s="1"/>
      <c r="D701" s="1"/>
      <c r="E701" s="2"/>
      <c r="F701" s="4"/>
      <c r="G701" s="1"/>
      <c r="N701" s="190"/>
    </row>
    <row r="702" spans="3:14" s="6" customFormat="1" x14ac:dyDescent="0.25">
      <c r="C702" s="1"/>
      <c r="D702" s="1"/>
      <c r="E702" s="2"/>
      <c r="F702" s="4"/>
      <c r="G702" s="1"/>
      <c r="N702" s="190"/>
    </row>
    <row r="703" spans="3:14" s="6" customFormat="1" x14ac:dyDescent="0.25">
      <c r="C703" s="1"/>
      <c r="D703" s="1"/>
      <c r="E703" s="2"/>
      <c r="F703" s="4"/>
      <c r="G703" s="1"/>
      <c r="N703" s="190"/>
    </row>
    <row r="704" spans="3:14" s="6" customFormat="1" x14ac:dyDescent="0.25">
      <c r="C704" s="1"/>
      <c r="D704" s="1"/>
      <c r="E704" s="2"/>
      <c r="F704" s="4"/>
      <c r="G704" s="1"/>
      <c r="N704" s="190"/>
    </row>
    <row r="705" spans="3:14" s="6" customFormat="1" x14ac:dyDescent="0.25">
      <c r="C705" s="1"/>
      <c r="D705" s="1"/>
      <c r="E705" s="2"/>
      <c r="F705" s="4"/>
      <c r="G705" s="1"/>
      <c r="N705" s="190"/>
    </row>
    <row r="706" spans="3:14" s="6" customFormat="1" x14ac:dyDescent="0.25">
      <c r="C706" s="1"/>
      <c r="D706" s="1"/>
      <c r="E706" s="2"/>
      <c r="F706" s="4"/>
      <c r="G706" s="1"/>
      <c r="N706" s="190"/>
    </row>
    <row r="707" spans="3:14" s="6" customFormat="1" x14ac:dyDescent="0.25">
      <c r="C707" s="1"/>
      <c r="D707" s="1"/>
      <c r="E707" s="2"/>
      <c r="F707" s="4"/>
      <c r="G707" s="1"/>
      <c r="N707" s="190"/>
    </row>
    <row r="708" spans="3:14" s="6" customFormat="1" x14ac:dyDescent="0.25">
      <c r="C708" s="1"/>
      <c r="D708" s="1"/>
      <c r="E708" s="2"/>
      <c r="F708" s="4"/>
      <c r="G708" s="1"/>
      <c r="N708" s="190"/>
    </row>
    <row r="709" spans="3:14" s="6" customFormat="1" x14ac:dyDescent="0.25">
      <c r="C709" s="1"/>
      <c r="D709" s="1"/>
      <c r="E709" s="2"/>
      <c r="F709" s="4"/>
      <c r="G709" s="1"/>
      <c r="N709" s="190"/>
    </row>
    <row r="710" spans="3:14" s="6" customFormat="1" x14ac:dyDescent="0.25">
      <c r="C710" s="1"/>
      <c r="D710" s="1"/>
      <c r="E710" s="2"/>
      <c r="F710" s="4"/>
      <c r="G710" s="1"/>
      <c r="N710" s="190"/>
    </row>
    <row r="711" spans="3:14" s="6" customFormat="1" x14ac:dyDescent="0.25">
      <c r="C711" s="1"/>
      <c r="D711" s="1"/>
      <c r="E711" s="2"/>
      <c r="F711" s="4"/>
      <c r="G711" s="1"/>
      <c r="N711" s="190"/>
    </row>
    <row r="712" spans="3:14" s="6" customFormat="1" x14ac:dyDescent="0.25">
      <c r="C712" s="1"/>
      <c r="D712" s="1"/>
      <c r="E712" s="2"/>
      <c r="F712" s="4"/>
      <c r="G712" s="1"/>
      <c r="N712" s="190"/>
    </row>
    <row r="713" spans="3:14" s="6" customFormat="1" x14ac:dyDescent="0.25">
      <c r="C713" s="1"/>
      <c r="D713" s="1"/>
      <c r="E713" s="2"/>
      <c r="F713" s="4"/>
      <c r="G713" s="1"/>
      <c r="N713" s="190"/>
    </row>
    <row r="714" spans="3:14" s="6" customFormat="1" x14ac:dyDescent="0.25">
      <c r="C714" s="1"/>
      <c r="D714" s="1"/>
      <c r="E714" s="2"/>
      <c r="F714" s="4"/>
      <c r="G714" s="1"/>
      <c r="N714" s="190"/>
    </row>
    <row r="715" spans="3:14" s="6" customFormat="1" x14ac:dyDescent="0.25">
      <c r="C715" s="1"/>
      <c r="D715" s="1"/>
      <c r="E715" s="2"/>
      <c r="F715" s="4"/>
      <c r="G715" s="1"/>
      <c r="N715" s="190"/>
    </row>
    <row r="716" spans="3:14" s="6" customFormat="1" x14ac:dyDescent="0.25">
      <c r="C716" s="1"/>
      <c r="D716" s="1"/>
      <c r="E716" s="2"/>
      <c r="F716" s="4"/>
      <c r="G716" s="1"/>
      <c r="N716" s="190"/>
    </row>
    <row r="717" spans="3:14" s="6" customFormat="1" x14ac:dyDescent="0.25">
      <c r="C717" s="1"/>
      <c r="D717" s="1"/>
      <c r="E717" s="2"/>
      <c r="F717" s="4"/>
      <c r="G717" s="1"/>
      <c r="N717" s="190"/>
    </row>
    <row r="718" spans="3:14" s="6" customFormat="1" x14ac:dyDescent="0.25">
      <c r="C718" s="1"/>
      <c r="D718" s="1"/>
      <c r="E718" s="2"/>
      <c r="F718" s="4"/>
      <c r="G718" s="1"/>
      <c r="N718" s="190"/>
    </row>
    <row r="719" spans="3:14" s="6" customFormat="1" x14ac:dyDescent="0.25">
      <c r="C719" s="1"/>
      <c r="D719" s="1"/>
      <c r="E719" s="2"/>
      <c r="F719" s="4"/>
      <c r="G719" s="1"/>
      <c r="N719" s="190"/>
    </row>
    <row r="720" spans="3:14" s="6" customFormat="1" x14ac:dyDescent="0.25">
      <c r="C720" s="1"/>
      <c r="D720" s="1"/>
      <c r="E720" s="2"/>
      <c r="F720" s="4"/>
      <c r="G720" s="1"/>
      <c r="N720" s="190"/>
    </row>
    <row r="721" spans="3:14" s="6" customFormat="1" x14ac:dyDescent="0.25">
      <c r="C721" s="1"/>
      <c r="D721" s="1"/>
      <c r="E721" s="2"/>
      <c r="F721" s="4"/>
      <c r="G721" s="1"/>
      <c r="N721" s="190"/>
    </row>
    <row r="722" spans="3:14" s="6" customFormat="1" x14ac:dyDescent="0.25">
      <c r="C722" s="1"/>
      <c r="D722" s="1"/>
      <c r="E722" s="2"/>
      <c r="F722" s="4"/>
      <c r="G722" s="1"/>
      <c r="N722" s="190"/>
    </row>
    <row r="723" spans="3:14" s="6" customFormat="1" x14ac:dyDescent="0.25">
      <c r="C723" s="1"/>
      <c r="D723" s="1"/>
      <c r="E723" s="2"/>
      <c r="F723" s="4"/>
      <c r="G723" s="1"/>
      <c r="N723" s="190"/>
    </row>
    <row r="724" spans="3:14" s="6" customFormat="1" x14ac:dyDescent="0.25">
      <c r="C724" s="1"/>
      <c r="D724" s="1"/>
      <c r="E724" s="2"/>
      <c r="F724" s="4"/>
      <c r="G724" s="1"/>
      <c r="N724" s="190"/>
    </row>
    <row r="725" spans="3:14" s="6" customFormat="1" x14ac:dyDescent="0.25">
      <c r="C725" s="1"/>
      <c r="D725" s="1"/>
      <c r="E725" s="2"/>
      <c r="F725" s="4"/>
      <c r="G725" s="1"/>
      <c r="N725" s="190"/>
    </row>
    <row r="726" spans="3:14" s="6" customFormat="1" x14ac:dyDescent="0.25">
      <c r="C726" s="1"/>
      <c r="D726" s="1"/>
      <c r="E726" s="2"/>
      <c r="F726" s="4"/>
      <c r="G726" s="1"/>
      <c r="N726" s="190"/>
    </row>
    <row r="727" spans="3:14" s="6" customFormat="1" x14ac:dyDescent="0.25">
      <c r="C727" s="1"/>
      <c r="D727" s="1"/>
      <c r="E727" s="2"/>
      <c r="F727" s="4"/>
      <c r="G727" s="1"/>
      <c r="N727" s="190"/>
    </row>
    <row r="728" spans="3:14" s="6" customFormat="1" x14ac:dyDescent="0.25">
      <c r="C728" s="1"/>
      <c r="D728" s="1"/>
      <c r="E728" s="2"/>
      <c r="F728" s="4"/>
      <c r="G728" s="1"/>
      <c r="N728" s="190"/>
    </row>
    <row r="729" spans="3:14" s="6" customFormat="1" x14ac:dyDescent="0.25">
      <c r="C729" s="1"/>
      <c r="D729" s="1"/>
      <c r="E729" s="2"/>
      <c r="F729" s="4"/>
      <c r="G729" s="1"/>
      <c r="N729" s="190"/>
    </row>
    <row r="730" spans="3:14" s="6" customFormat="1" x14ac:dyDescent="0.25">
      <c r="C730" s="1"/>
      <c r="D730" s="1"/>
      <c r="E730" s="2"/>
      <c r="F730" s="4"/>
      <c r="G730" s="1"/>
      <c r="N730" s="190"/>
    </row>
    <row r="731" spans="3:14" s="6" customFormat="1" x14ac:dyDescent="0.25">
      <c r="C731" s="1"/>
      <c r="D731" s="1"/>
      <c r="E731" s="2"/>
      <c r="F731" s="4"/>
      <c r="G731" s="1"/>
      <c r="N731" s="190"/>
    </row>
    <row r="732" spans="3:14" s="6" customFormat="1" x14ac:dyDescent="0.25">
      <c r="C732" s="1"/>
      <c r="D732" s="1"/>
      <c r="E732" s="2"/>
      <c r="F732" s="4"/>
      <c r="G732" s="1"/>
      <c r="N732" s="190"/>
    </row>
    <row r="733" spans="3:14" s="6" customFormat="1" x14ac:dyDescent="0.25">
      <c r="C733" s="1"/>
      <c r="D733" s="1"/>
      <c r="E733" s="2"/>
      <c r="F733" s="4"/>
      <c r="G733" s="1"/>
      <c r="N733" s="190"/>
    </row>
    <row r="734" spans="3:14" s="6" customFormat="1" x14ac:dyDescent="0.25">
      <c r="C734" s="1"/>
      <c r="D734" s="1"/>
      <c r="E734" s="2"/>
      <c r="F734" s="4"/>
      <c r="G734" s="1"/>
      <c r="N734" s="190"/>
    </row>
    <row r="735" spans="3:14" s="6" customFormat="1" x14ac:dyDescent="0.25">
      <c r="C735" s="1"/>
      <c r="D735" s="1"/>
      <c r="E735" s="2"/>
      <c r="F735" s="4"/>
      <c r="G735" s="1"/>
      <c r="N735" s="190"/>
    </row>
    <row r="736" spans="3:14" s="6" customFormat="1" x14ac:dyDescent="0.25">
      <c r="C736" s="1"/>
      <c r="D736" s="1"/>
      <c r="E736" s="2"/>
      <c r="F736" s="4"/>
      <c r="G736" s="1"/>
      <c r="N736" s="190"/>
    </row>
    <row r="737" spans="3:14" s="6" customFormat="1" x14ac:dyDescent="0.25">
      <c r="C737" s="1"/>
      <c r="D737" s="1"/>
      <c r="E737" s="2"/>
      <c r="F737" s="4"/>
      <c r="G737" s="1"/>
      <c r="N737" s="190"/>
    </row>
    <row r="738" spans="3:14" s="6" customFormat="1" x14ac:dyDescent="0.25">
      <c r="C738" s="1"/>
      <c r="D738" s="1"/>
      <c r="E738" s="2"/>
      <c r="F738" s="4"/>
      <c r="G738" s="1"/>
      <c r="N738" s="190"/>
    </row>
    <row r="739" spans="3:14" s="6" customFormat="1" x14ac:dyDescent="0.25">
      <c r="C739" s="1"/>
      <c r="D739" s="1"/>
      <c r="E739" s="2"/>
      <c r="F739" s="4"/>
      <c r="G739" s="1"/>
      <c r="N739" s="190"/>
    </row>
    <row r="740" spans="3:14" s="6" customFormat="1" x14ac:dyDescent="0.25">
      <c r="C740" s="1"/>
      <c r="D740" s="1"/>
      <c r="E740" s="2"/>
      <c r="F740" s="4"/>
      <c r="G740" s="1"/>
      <c r="N740" s="190"/>
    </row>
    <row r="741" spans="3:14" s="6" customFormat="1" x14ac:dyDescent="0.25">
      <c r="C741" s="1"/>
      <c r="D741" s="1"/>
      <c r="E741" s="2"/>
      <c r="F741" s="4"/>
      <c r="G741" s="1"/>
      <c r="N741" s="190"/>
    </row>
    <row r="742" spans="3:14" s="6" customFormat="1" x14ac:dyDescent="0.25">
      <c r="C742" s="1"/>
      <c r="D742" s="1"/>
      <c r="E742" s="2"/>
      <c r="F742" s="4"/>
      <c r="G742" s="1"/>
      <c r="N742" s="190"/>
    </row>
    <row r="743" spans="3:14" s="6" customFormat="1" x14ac:dyDescent="0.25">
      <c r="C743" s="1"/>
      <c r="D743" s="1"/>
      <c r="E743" s="2"/>
      <c r="F743" s="4"/>
      <c r="G743" s="1"/>
      <c r="N743" s="190"/>
    </row>
    <row r="744" spans="3:14" s="6" customFormat="1" x14ac:dyDescent="0.25">
      <c r="C744" s="1"/>
      <c r="D744" s="1"/>
      <c r="E744" s="2"/>
      <c r="F744" s="4"/>
      <c r="G744" s="1"/>
      <c r="N744" s="190"/>
    </row>
    <row r="745" spans="3:14" s="6" customFormat="1" x14ac:dyDescent="0.25">
      <c r="C745" s="1"/>
      <c r="D745" s="1"/>
      <c r="E745" s="2"/>
      <c r="F745" s="4"/>
      <c r="G745" s="1"/>
      <c r="N745" s="190"/>
    </row>
    <row r="746" spans="3:14" s="6" customFormat="1" x14ac:dyDescent="0.25">
      <c r="C746" s="1"/>
      <c r="D746" s="1"/>
      <c r="E746" s="2"/>
      <c r="F746" s="4"/>
      <c r="G746" s="1"/>
      <c r="N746" s="190"/>
    </row>
    <row r="747" spans="3:14" s="6" customFormat="1" x14ac:dyDescent="0.25">
      <c r="C747" s="1"/>
      <c r="D747" s="1"/>
      <c r="E747" s="2"/>
      <c r="F747" s="4"/>
      <c r="G747" s="1"/>
      <c r="N747" s="190"/>
    </row>
    <row r="748" spans="3:14" s="6" customFormat="1" x14ac:dyDescent="0.25">
      <c r="C748" s="1"/>
      <c r="D748" s="1"/>
      <c r="E748" s="2"/>
      <c r="F748" s="4"/>
      <c r="G748" s="1"/>
      <c r="N748" s="190"/>
    </row>
    <row r="749" spans="3:14" s="6" customFormat="1" x14ac:dyDescent="0.25">
      <c r="C749" s="1"/>
      <c r="D749" s="1"/>
      <c r="E749" s="2"/>
      <c r="F749" s="4"/>
      <c r="G749" s="1"/>
      <c r="N749" s="190"/>
    </row>
    <row r="750" spans="3:14" s="6" customFormat="1" x14ac:dyDescent="0.25">
      <c r="C750" s="1"/>
      <c r="D750" s="1"/>
      <c r="E750" s="2"/>
      <c r="F750" s="4"/>
      <c r="G750" s="1"/>
      <c r="N750" s="190"/>
    </row>
    <row r="751" spans="3:14" s="6" customFormat="1" x14ac:dyDescent="0.25">
      <c r="C751" s="1"/>
      <c r="D751" s="1"/>
      <c r="E751" s="2"/>
      <c r="F751" s="4"/>
      <c r="G751" s="1"/>
      <c r="N751" s="190"/>
    </row>
    <row r="752" spans="3:14" s="6" customFormat="1" x14ac:dyDescent="0.25">
      <c r="C752" s="1"/>
      <c r="D752" s="1"/>
      <c r="E752" s="2"/>
      <c r="F752" s="4"/>
      <c r="G752" s="1"/>
      <c r="N752" s="190"/>
    </row>
    <row r="753" spans="3:14" s="6" customFormat="1" x14ac:dyDescent="0.25">
      <c r="C753" s="1"/>
      <c r="D753" s="1"/>
      <c r="E753" s="2"/>
      <c r="F753" s="4"/>
      <c r="G753" s="1"/>
      <c r="N753" s="190"/>
    </row>
    <row r="754" spans="3:14" s="6" customFormat="1" x14ac:dyDescent="0.25">
      <c r="C754" s="1"/>
      <c r="D754" s="1"/>
      <c r="E754" s="2"/>
      <c r="F754" s="4"/>
      <c r="G754" s="1"/>
      <c r="N754" s="190"/>
    </row>
    <row r="755" spans="3:14" s="6" customFormat="1" x14ac:dyDescent="0.25">
      <c r="C755" s="1"/>
      <c r="D755" s="1"/>
      <c r="E755" s="2"/>
      <c r="F755" s="4"/>
      <c r="G755" s="1"/>
      <c r="N755" s="190"/>
    </row>
    <row r="756" spans="3:14" s="6" customFormat="1" x14ac:dyDescent="0.25">
      <c r="C756" s="1"/>
      <c r="D756" s="1"/>
      <c r="E756" s="2"/>
      <c r="F756" s="4"/>
      <c r="G756" s="1"/>
      <c r="N756" s="190"/>
    </row>
    <row r="757" spans="3:14" s="6" customFormat="1" x14ac:dyDescent="0.25">
      <c r="C757" s="1"/>
      <c r="D757" s="1"/>
      <c r="E757" s="2"/>
      <c r="F757" s="4"/>
      <c r="G757" s="1"/>
      <c r="N757" s="190"/>
    </row>
    <row r="758" spans="3:14" s="6" customFormat="1" x14ac:dyDescent="0.25">
      <c r="C758" s="1"/>
      <c r="D758" s="1"/>
      <c r="E758" s="2"/>
      <c r="F758" s="4"/>
      <c r="G758" s="1"/>
      <c r="N758" s="190"/>
    </row>
    <row r="759" spans="3:14" s="6" customFormat="1" x14ac:dyDescent="0.25">
      <c r="C759" s="1"/>
      <c r="D759" s="1"/>
      <c r="E759" s="2"/>
      <c r="F759" s="4"/>
      <c r="G759" s="1"/>
      <c r="N759" s="190"/>
    </row>
    <row r="760" spans="3:14" s="6" customFormat="1" x14ac:dyDescent="0.25">
      <c r="C760" s="1"/>
      <c r="D760" s="1"/>
      <c r="E760" s="2"/>
      <c r="F760" s="4"/>
      <c r="G760" s="1"/>
      <c r="N760" s="190"/>
    </row>
    <row r="761" spans="3:14" s="6" customFormat="1" x14ac:dyDescent="0.25">
      <c r="C761" s="1"/>
      <c r="D761" s="1"/>
      <c r="E761" s="2"/>
      <c r="F761" s="4"/>
      <c r="G761" s="1"/>
      <c r="N761" s="190"/>
    </row>
    <row r="762" spans="3:14" s="6" customFormat="1" x14ac:dyDescent="0.25">
      <c r="C762" s="1"/>
      <c r="D762" s="1"/>
      <c r="E762" s="2"/>
      <c r="F762" s="4"/>
      <c r="G762" s="1"/>
      <c r="N762" s="190"/>
    </row>
    <row r="763" spans="3:14" s="6" customFormat="1" x14ac:dyDescent="0.25">
      <c r="C763" s="1"/>
      <c r="D763" s="1"/>
      <c r="E763" s="2"/>
      <c r="F763" s="4"/>
      <c r="G763" s="1"/>
      <c r="N763" s="190"/>
    </row>
    <row r="764" spans="3:14" s="6" customFormat="1" x14ac:dyDescent="0.25">
      <c r="C764" s="1"/>
      <c r="D764" s="1"/>
      <c r="E764" s="2"/>
      <c r="F764" s="4"/>
      <c r="G764" s="1"/>
      <c r="N764" s="190"/>
    </row>
    <row r="765" spans="3:14" s="6" customFormat="1" x14ac:dyDescent="0.25">
      <c r="C765" s="1"/>
      <c r="D765" s="1"/>
      <c r="E765" s="2"/>
      <c r="F765" s="4"/>
      <c r="G765" s="1"/>
      <c r="N765" s="190"/>
    </row>
    <row r="766" spans="3:14" s="6" customFormat="1" x14ac:dyDescent="0.25">
      <c r="C766" s="1"/>
      <c r="D766" s="1"/>
      <c r="E766" s="2"/>
      <c r="F766" s="4"/>
      <c r="G766" s="1"/>
      <c r="N766" s="190"/>
    </row>
    <row r="767" spans="3:14" s="6" customFormat="1" x14ac:dyDescent="0.25">
      <c r="C767" s="1"/>
      <c r="D767" s="1"/>
      <c r="E767" s="2"/>
      <c r="F767" s="4"/>
      <c r="G767" s="1"/>
      <c r="N767" s="190"/>
    </row>
    <row r="768" spans="3:14" s="6" customFormat="1" x14ac:dyDescent="0.25">
      <c r="C768" s="1"/>
      <c r="D768" s="1"/>
      <c r="E768" s="2"/>
      <c r="F768" s="4"/>
      <c r="G768" s="1"/>
      <c r="N768" s="190"/>
    </row>
    <row r="769" spans="3:14" s="6" customFormat="1" x14ac:dyDescent="0.25">
      <c r="C769" s="1"/>
      <c r="D769" s="1"/>
      <c r="E769" s="2"/>
      <c r="F769" s="4"/>
      <c r="G769" s="1"/>
      <c r="N769" s="190"/>
    </row>
    <row r="770" spans="3:14" s="6" customFormat="1" x14ac:dyDescent="0.25">
      <c r="C770" s="1"/>
      <c r="D770" s="1"/>
      <c r="E770" s="2"/>
      <c r="F770" s="4"/>
      <c r="G770" s="1"/>
      <c r="N770" s="190"/>
    </row>
    <row r="771" spans="3:14" s="6" customFormat="1" x14ac:dyDescent="0.25">
      <c r="C771" s="1"/>
      <c r="D771" s="1"/>
      <c r="E771" s="2"/>
      <c r="F771" s="4"/>
      <c r="G771" s="1"/>
      <c r="N771" s="190"/>
    </row>
    <row r="772" spans="3:14" s="6" customFormat="1" x14ac:dyDescent="0.25">
      <c r="C772" s="1"/>
      <c r="D772" s="1"/>
      <c r="E772" s="2"/>
      <c r="F772" s="4"/>
      <c r="G772" s="1"/>
      <c r="N772" s="190"/>
    </row>
    <row r="773" spans="3:14" s="6" customFormat="1" x14ac:dyDescent="0.25">
      <c r="C773" s="1"/>
      <c r="D773" s="1"/>
      <c r="E773" s="2"/>
      <c r="F773" s="4"/>
      <c r="G773" s="1"/>
      <c r="N773" s="190"/>
    </row>
    <row r="774" spans="3:14" s="6" customFormat="1" x14ac:dyDescent="0.25">
      <c r="C774" s="1"/>
      <c r="D774" s="1"/>
      <c r="E774" s="2"/>
      <c r="F774" s="4"/>
      <c r="G774" s="1"/>
      <c r="N774" s="190"/>
    </row>
    <row r="775" spans="3:14" s="6" customFormat="1" x14ac:dyDescent="0.25">
      <c r="C775" s="1"/>
      <c r="D775" s="1"/>
      <c r="E775" s="2"/>
      <c r="F775" s="4"/>
      <c r="G775" s="1"/>
      <c r="N775" s="190"/>
    </row>
    <row r="776" spans="3:14" s="6" customFormat="1" x14ac:dyDescent="0.25">
      <c r="C776" s="1"/>
      <c r="D776" s="1"/>
      <c r="E776" s="2"/>
      <c r="F776" s="4"/>
      <c r="G776" s="1"/>
      <c r="N776" s="190"/>
    </row>
    <row r="777" spans="3:14" s="6" customFormat="1" x14ac:dyDescent="0.25">
      <c r="C777" s="1"/>
      <c r="D777" s="1"/>
      <c r="E777" s="2"/>
      <c r="F777" s="4"/>
      <c r="G777" s="1"/>
      <c r="N777" s="190"/>
    </row>
    <row r="778" spans="3:14" s="6" customFormat="1" x14ac:dyDescent="0.25">
      <c r="C778" s="1"/>
      <c r="D778" s="1"/>
      <c r="E778" s="2"/>
      <c r="F778" s="4"/>
      <c r="G778" s="1"/>
      <c r="N778" s="190"/>
    </row>
    <row r="779" spans="3:14" s="6" customFormat="1" x14ac:dyDescent="0.25">
      <c r="C779" s="1"/>
      <c r="D779" s="1"/>
      <c r="E779" s="2"/>
      <c r="F779" s="4"/>
      <c r="G779" s="1"/>
      <c r="N779" s="190"/>
    </row>
    <row r="780" spans="3:14" s="6" customFormat="1" x14ac:dyDescent="0.25">
      <c r="C780" s="1"/>
      <c r="D780" s="1"/>
      <c r="E780" s="2"/>
      <c r="F780" s="4"/>
      <c r="G780" s="1"/>
      <c r="N780" s="190"/>
    </row>
    <row r="781" spans="3:14" s="6" customFormat="1" x14ac:dyDescent="0.25">
      <c r="C781" s="1"/>
      <c r="D781" s="1"/>
      <c r="E781" s="2"/>
      <c r="F781" s="4"/>
      <c r="G781" s="1"/>
      <c r="N781" s="190"/>
    </row>
    <row r="782" spans="3:14" s="6" customFormat="1" x14ac:dyDescent="0.25">
      <c r="C782" s="1"/>
      <c r="D782" s="1"/>
      <c r="E782" s="2"/>
      <c r="F782" s="4"/>
      <c r="G782" s="1"/>
      <c r="N782" s="190"/>
    </row>
    <row r="783" spans="3:14" s="6" customFormat="1" x14ac:dyDescent="0.25">
      <c r="C783" s="1"/>
      <c r="D783" s="1"/>
      <c r="E783" s="2"/>
      <c r="F783" s="4"/>
      <c r="G783" s="1"/>
      <c r="N783" s="190"/>
    </row>
    <row r="784" spans="3:14" s="6" customFormat="1" x14ac:dyDescent="0.25">
      <c r="C784" s="1"/>
      <c r="D784" s="1"/>
      <c r="E784" s="2"/>
      <c r="F784" s="4"/>
      <c r="G784" s="1"/>
      <c r="N784" s="190"/>
    </row>
    <row r="785" spans="3:14" s="6" customFormat="1" x14ac:dyDescent="0.25">
      <c r="C785" s="1"/>
      <c r="D785" s="1"/>
      <c r="E785" s="2"/>
      <c r="F785" s="4"/>
      <c r="G785" s="1"/>
      <c r="N785" s="190"/>
    </row>
    <row r="786" spans="3:14" s="6" customFormat="1" x14ac:dyDescent="0.25">
      <c r="C786" s="1"/>
      <c r="D786" s="1"/>
      <c r="E786" s="2"/>
      <c r="F786" s="4"/>
      <c r="G786" s="1"/>
      <c r="N786" s="190"/>
    </row>
    <row r="787" spans="3:14" s="6" customFormat="1" x14ac:dyDescent="0.25">
      <c r="C787" s="1"/>
      <c r="D787" s="1"/>
      <c r="E787" s="2"/>
      <c r="F787" s="4"/>
      <c r="G787" s="1"/>
      <c r="N787" s="190"/>
    </row>
    <row r="788" spans="3:14" s="6" customFormat="1" x14ac:dyDescent="0.25">
      <c r="C788" s="1"/>
      <c r="D788" s="1"/>
      <c r="E788" s="2"/>
      <c r="F788" s="4"/>
      <c r="G788" s="1"/>
      <c r="N788" s="190"/>
    </row>
    <row r="789" spans="3:14" s="6" customFormat="1" x14ac:dyDescent="0.25">
      <c r="C789" s="1"/>
      <c r="D789" s="1"/>
      <c r="E789" s="2"/>
      <c r="F789" s="4"/>
      <c r="G789" s="1"/>
      <c r="N789" s="190"/>
    </row>
    <row r="790" spans="3:14" s="6" customFormat="1" x14ac:dyDescent="0.25">
      <c r="C790" s="1"/>
      <c r="D790" s="1"/>
      <c r="E790" s="2"/>
      <c r="F790" s="4"/>
      <c r="G790" s="1"/>
      <c r="N790" s="190"/>
    </row>
    <row r="791" spans="3:14" s="6" customFormat="1" x14ac:dyDescent="0.25">
      <c r="C791" s="1"/>
      <c r="D791" s="1"/>
      <c r="E791" s="2"/>
      <c r="F791" s="4"/>
      <c r="G791" s="1"/>
      <c r="N791" s="190"/>
    </row>
    <row r="792" spans="3:14" s="6" customFormat="1" x14ac:dyDescent="0.25">
      <c r="C792" s="1"/>
      <c r="D792" s="1"/>
      <c r="E792" s="2"/>
      <c r="F792" s="4"/>
      <c r="G792" s="1"/>
      <c r="N792" s="190"/>
    </row>
    <row r="793" spans="3:14" s="6" customFormat="1" x14ac:dyDescent="0.25">
      <c r="C793" s="1"/>
      <c r="D793" s="1"/>
      <c r="E793" s="2"/>
      <c r="F793" s="4"/>
      <c r="G793" s="1"/>
      <c r="N793" s="190"/>
    </row>
    <row r="794" spans="3:14" s="6" customFormat="1" x14ac:dyDescent="0.25">
      <c r="C794" s="1"/>
      <c r="D794" s="1"/>
      <c r="E794" s="2"/>
      <c r="F794" s="4"/>
      <c r="G794" s="1"/>
      <c r="N794" s="190"/>
    </row>
    <row r="795" spans="3:14" s="6" customFormat="1" x14ac:dyDescent="0.25">
      <c r="C795" s="1"/>
      <c r="D795" s="1"/>
      <c r="E795" s="2"/>
      <c r="F795" s="4"/>
      <c r="G795" s="1"/>
      <c r="N795" s="190"/>
    </row>
    <row r="796" spans="3:14" s="6" customFormat="1" x14ac:dyDescent="0.25">
      <c r="C796" s="1"/>
      <c r="D796" s="1"/>
      <c r="E796" s="2"/>
      <c r="F796" s="4"/>
      <c r="G796" s="1"/>
      <c r="N796" s="190"/>
    </row>
    <row r="797" spans="3:14" s="6" customFormat="1" x14ac:dyDescent="0.25">
      <c r="C797" s="1"/>
      <c r="D797" s="1"/>
      <c r="E797" s="2"/>
      <c r="F797" s="4"/>
      <c r="G797" s="1"/>
      <c r="N797" s="190"/>
    </row>
    <row r="798" spans="3:14" s="6" customFormat="1" x14ac:dyDescent="0.25">
      <c r="C798" s="1"/>
      <c r="D798" s="1"/>
      <c r="E798" s="2"/>
      <c r="F798" s="4"/>
      <c r="G798" s="1"/>
      <c r="N798" s="190"/>
    </row>
    <row r="799" spans="3:14" s="6" customFormat="1" x14ac:dyDescent="0.25">
      <c r="C799" s="1"/>
      <c r="D799" s="1"/>
      <c r="E799" s="2"/>
      <c r="F799" s="4"/>
      <c r="G799" s="1"/>
      <c r="N799" s="190"/>
    </row>
    <row r="800" spans="3:14" s="6" customFormat="1" x14ac:dyDescent="0.25">
      <c r="C800" s="1"/>
      <c r="D800" s="1"/>
      <c r="E800" s="2"/>
      <c r="F800" s="4"/>
      <c r="G800" s="1"/>
      <c r="N800" s="190"/>
    </row>
    <row r="801" spans="3:14" s="6" customFormat="1" x14ac:dyDescent="0.25">
      <c r="C801" s="1"/>
      <c r="D801" s="1"/>
      <c r="E801" s="2"/>
      <c r="F801" s="4"/>
      <c r="G801" s="1"/>
      <c r="N801" s="190"/>
    </row>
    <row r="802" spans="3:14" s="6" customFormat="1" x14ac:dyDescent="0.25">
      <c r="C802" s="1"/>
      <c r="D802" s="1"/>
      <c r="E802" s="2"/>
      <c r="F802" s="4"/>
      <c r="G802" s="1"/>
      <c r="N802" s="190"/>
    </row>
    <row r="803" spans="3:14" s="6" customFormat="1" x14ac:dyDescent="0.25">
      <c r="C803" s="1"/>
      <c r="D803" s="1"/>
      <c r="E803" s="2"/>
      <c r="F803" s="4"/>
      <c r="G803" s="1"/>
      <c r="N803" s="190"/>
    </row>
    <row r="804" spans="3:14" s="6" customFormat="1" x14ac:dyDescent="0.25">
      <c r="C804" s="1"/>
      <c r="D804" s="1"/>
      <c r="E804" s="2"/>
      <c r="F804" s="4"/>
      <c r="G804" s="1"/>
      <c r="N804" s="190"/>
    </row>
    <row r="805" spans="3:14" s="6" customFormat="1" x14ac:dyDescent="0.25">
      <c r="C805" s="1"/>
      <c r="D805" s="1"/>
      <c r="E805" s="2"/>
      <c r="F805" s="4"/>
      <c r="G805" s="1"/>
      <c r="N805" s="190"/>
    </row>
    <row r="806" spans="3:14" s="6" customFormat="1" x14ac:dyDescent="0.25">
      <c r="C806" s="1"/>
      <c r="D806" s="1"/>
      <c r="E806" s="2"/>
      <c r="F806" s="4"/>
      <c r="G806" s="1"/>
      <c r="N806" s="190"/>
    </row>
    <row r="807" spans="3:14" s="6" customFormat="1" x14ac:dyDescent="0.25">
      <c r="C807" s="1"/>
      <c r="D807" s="1"/>
      <c r="E807" s="2"/>
      <c r="F807" s="4"/>
      <c r="G807" s="1"/>
      <c r="N807" s="190"/>
    </row>
    <row r="808" spans="3:14" s="6" customFormat="1" x14ac:dyDescent="0.25">
      <c r="C808" s="1"/>
      <c r="D808" s="1"/>
      <c r="E808" s="2"/>
      <c r="F808" s="4"/>
      <c r="G808" s="1"/>
      <c r="N808" s="190"/>
    </row>
    <row r="809" spans="3:14" s="6" customFormat="1" x14ac:dyDescent="0.25">
      <c r="C809" s="1"/>
      <c r="D809" s="1"/>
      <c r="E809" s="2"/>
      <c r="F809" s="4"/>
      <c r="G809" s="1"/>
      <c r="N809" s="190"/>
    </row>
    <row r="810" spans="3:14" s="6" customFormat="1" x14ac:dyDescent="0.25">
      <c r="C810" s="1"/>
      <c r="D810" s="1"/>
      <c r="E810" s="2"/>
      <c r="F810" s="4"/>
      <c r="G810" s="1"/>
      <c r="N810" s="190"/>
    </row>
    <row r="811" spans="3:14" s="6" customFormat="1" x14ac:dyDescent="0.25">
      <c r="C811" s="1"/>
      <c r="D811" s="1"/>
      <c r="E811" s="2"/>
      <c r="F811" s="4"/>
      <c r="G811" s="1"/>
      <c r="N811" s="190"/>
    </row>
    <row r="812" spans="3:14" s="6" customFormat="1" x14ac:dyDescent="0.25">
      <c r="C812" s="1"/>
      <c r="D812" s="1"/>
      <c r="E812" s="2"/>
      <c r="F812" s="4"/>
      <c r="G812" s="1"/>
      <c r="N812" s="190"/>
    </row>
    <row r="813" spans="3:14" s="6" customFormat="1" x14ac:dyDescent="0.25">
      <c r="C813" s="1"/>
      <c r="D813" s="1"/>
      <c r="E813" s="2"/>
      <c r="F813" s="4"/>
      <c r="G813" s="1"/>
      <c r="N813" s="190"/>
    </row>
    <row r="814" spans="3:14" s="6" customFormat="1" x14ac:dyDescent="0.25">
      <c r="C814" s="1"/>
      <c r="D814" s="1"/>
      <c r="E814" s="2"/>
      <c r="F814" s="4"/>
      <c r="G814" s="1"/>
      <c r="N814" s="190"/>
    </row>
    <row r="815" spans="3:14" s="6" customFormat="1" x14ac:dyDescent="0.25">
      <c r="C815" s="1"/>
      <c r="D815" s="1"/>
      <c r="E815" s="2"/>
      <c r="F815" s="4"/>
      <c r="G815" s="1"/>
      <c r="N815" s="190"/>
    </row>
    <row r="816" spans="3:14" s="6" customFormat="1" x14ac:dyDescent="0.25">
      <c r="C816" s="1"/>
      <c r="D816" s="1"/>
      <c r="E816" s="2"/>
      <c r="F816" s="4"/>
      <c r="G816" s="1"/>
      <c r="N816" s="190"/>
    </row>
    <row r="817" spans="3:14" s="6" customFormat="1" x14ac:dyDescent="0.25">
      <c r="C817" s="1"/>
      <c r="D817" s="1"/>
      <c r="E817" s="2"/>
      <c r="F817" s="4"/>
      <c r="G817" s="1"/>
      <c r="N817" s="190"/>
    </row>
    <row r="818" spans="3:14" s="6" customFormat="1" x14ac:dyDescent="0.25">
      <c r="C818" s="1"/>
      <c r="D818" s="1"/>
      <c r="E818" s="2"/>
      <c r="F818" s="4"/>
      <c r="G818" s="1"/>
      <c r="N818" s="190"/>
    </row>
    <row r="819" spans="3:14" s="6" customFormat="1" x14ac:dyDescent="0.25">
      <c r="C819" s="1"/>
      <c r="D819" s="1"/>
      <c r="E819" s="2"/>
      <c r="F819" s="4"/>
      <c r="G819" s="1"/>
      <c r="N819" s="190"/>
    </row>
    <row r="820" spans="3:14" s="6" customFormat="1" x14ac:dyDescent="0.25">
      <c r="C820" s="1"/>
      <c r="D820" s="1"/>
      <c r="E820" s="2"/>
      <c r="F820" s="4"/>
      <c r="G820" s="1"/>
      <c r="N820" s="190"/>
    </row>
    <row r="821" spans="3:14" s="6" customFormat="1" x14ac:dyDescent="0.25">
      <c r="C821" s="1"/>
      <c r="D821" s="1"/>
      <c r="E821" s="2"/>
      <c r="F821" s="4"/>
      <c r="G821" s="1"/>
      <c r="N821" s="190"/>
    </row>
    <row r="822" spans="3:14" s="6" customFormat="1" x14ac:dyDescent="0.25">
      <c r="C822" s="1"/>
      <c r="D822" s="1"/>
      <c r="E822" s="2"/>
      <c r="F822" s="4"/>
      <c r="G822" s="1"/>
      <c r="N822" s="190"/>
    </row>
    <row r="823" spans="3:14" s="6" customFormat="1" x14ac:dyDescent="0.25">
      <c r="C823" s="1"/>
      <c r="D823" s="1"/>
      <c r="E823" s="2"/>
      <c r="F823" s="4"/>
      <c r="G823" s="1"/>
      <c r="N823" s="190"/>
    </row>
    <row r="824" spans="3:14" s="6" customFormat="1" x14ac:dyDescent="0.25">
      <c r="C824" s="1"/>
      <c r="D824" s="1"/>
      <c r="E824" s="2"/>
      <c r="F824" s="4"/>
      <c r="G824" s="1"/>
      <c r="N824" s="190"/>
    </row>
    <row r="825" spans="3:14" s="6" customFormat="1" x14ac:dyDescent="0.25">
      <c r="C825" s="1"/>
      <c r="D825" s="1"/>
      <c r="E825" s="2"/>
      <c r="F825" s="4"/>
      <c r="G825" s="1"/>
      <c r="N825" s="190"/>
    </row>
    <row r="826" spans="3:14" s="6" customFormat="1" x14ac:dyDescent="0.25">
      <c r="C826" s="1"/>
      <c r="D826" s="1"/>
      <c r="E826" s="2"/>
      <c r="F826" s="4"/>
      <c r="G826" s="1"/>
      <c r="N826" s="190"/>
    </row>
    <row r="827" spans="3:14" s="6" customFormat="1" x14ac:dyDescent="0.25">
      <c r="C827" s="1"/>
      <c r="D827" s="1"/>
      <c r="E827" s="2"/>
      <c r="F827" s="4"/>
      <c r="G827" s="1"/>
      <c r="N827" s="190"/>
    </row>
    <row r="828" spans="3:14" s="6" customFormat="1" x14ac:dyDescent="0.25">
      <c r="C828" s="1"/>
      <c r="D828" s="1"/>
      <c r="E828" s="2"/>
      <c r="F828" s="4"/>
      <c r="G828" s="1"/>
      <c r="N828" s="190"/>
    </row>
    <row r="829" spans="3:14" s="6" customFormat="1" x14ac:dyDescent="0.25">
      <c r="C829" s="1"/>
      <c r="D829" s="1"/>
      <c r="E829" s="2"/>
      <c r="F829" s="4"/>
      <c r="G829" s="1"/>
      <c r="N829" s="190"/>
    </row>
    <row r="830" spans="3:14" s="6" customFormat="1" x14ac:dyDescent="0.25">
      <c r="C830" s="1"/>
      <c r="D830" s="1"/>
      <c r="E830" s="2"/>
      <c r="F830" s="4"/>
      <c r="G830" s="1"/>
      <c r="N830" s="190"/>
    </row>
    <row r="831" spans="3:14" s="6" customFormat="1" x14ac:dyDescent="0.25">
      <c r="C831" s="1"/>
      <c r="D831" s="1"/>
      <c r="E831" s="2"/>
      <c r="F831" s="4"/>
      <c r="G831" s="1"/>
      <c r="N831" s="190"/>
    </row>
    <row r="832" spans="3:14" s="6" customFormat="1" x14ac:dyDescent="0.25">
      <c r="C832" s="1"/>
      <c r="D832" s="1"/>
      <c r="E832" s="2"/>
      <c r="F832" s="4"/>
      <c r="G832" s="1"/>
      <c r="N832" s="190"/>
    </row>
    <row r="833" spans="3:14" s="6" customFormat="1" x14ac:dyDescent="0.25">
      <c r="C833" s="1"/>
      <c r="D833" s="1"/>
      <c r="E833" s="2"/>
      <c r="F833" s="4"/>
      <c r="G833" s="1"/>
      <c r="N833" s="190"/>
    </row>
    <row r="834" spans="3:14" s="6" customFormat="1" x14ac:dyDescent="0.25">
      <c r="C834" s="1"/>
      <c r="D834" s="1"/>
      <c r="E834" s="2"/>
      <c r="F834" s="4"/>
      <c r="G834" s="1"/>
      <c r="N834" s="190"/>
    </row>
    <row r="835" spans="3:14" s="6" customFormat="1" x14ac:dyDescent="0.25">
      <c r="C835" s="1"/>
      <c r="D835" s="1"/>
      <c r="E835" s="2"/>
      <c r="F835" s="4"/>
      <c r="G835" s="1"/>
      <c r="N835" s="190"/>
    </row>
    <row r="836" spans="3:14" s="6" customFormat="1" x14ac:dyDescent="0.25">
      <c r="C836" s="1"/>
      <c r="D836" s="1"/>
      <c r="E836" s="2"/>
      <c r="F836" s="4"/>
      <c r="G836" s="1"/>
      <c r="N836" s="190"/>
    </row>
    <row r="837" spans="3:14" s="6" customFormat="1" x14ac:dyDescent="0.25">
      <c r="C837" s="1"/>
      <c r="D837" s="1"/>
      <c r="E837" s="2"/>
      <c r="F837" s="4"/>
      <c r="G837" s="1"/>
      <c r="N837" s="190"/>
    </row>
    <row r="838" spans="3:14" s="6" customFormat="1" x14ac:dyDescent="0.25">
      <c r="C838" s="1"/>
      <c r="D838" s="1"/>
      <c r="E838" s="2"/>
      <c r="F838" s="4"/>
      <c r="G838" s="1"/>
      <c r="N838" s="190"/>
    </row>
    <row r="839" spans="3:14" s="6" customFormat="1" x14ac:dyDescent="0.25">
      <c r="C839" s="1"/>
      <c r="D839" s="1"/>
      <c r="E839" s="2"/>
      <c r="F839" s="4"/>
      <c r="G839" s="1"/>
      <c r="N839" s="190"/>
    </row>
    <row r="840" spans="3:14" s="6" customFormat="1" x14ac:dyDescent="0.25">
      <c r="C840" s="1"/>
      <c r="D840" s="1"/>
      <c r="E840" s="2"/>
      <c r="F840" s="4"/>
      <c r="G840" s="1"/>
      <c r="N840" s="190"/>
    </row>
    <row r="841" spans="3:14" s="6" customFormat="1" x14ac:dyDescent="0.25">
      <c r="C841" s="1"/>
      <c r="D841" s="1"/>
      <c r="E841" s="2"/>
      <c r="F841" s="4"/>
      <c r="G841" s="1"/>
      <c r="N841" s="190"/>
    </row>
    <row r="842" spans="3:14" s="6" customFormat="1" x14ac:dyDescent="0.25">
      <c r="C842" s="1"/>
      <c r="D842" s="1"/>
      <c r="E842" s="2"/>
      <c r="F842" s="4"/>
      <c r="G842" s="1"/>
      <c r="N842" s="190"/>
    </row>
    <row r="843" spans="3:14" s="6" customFormat="1" x14ac:dyDescent="0.25">
      <c r="C843" s="1"/>
      <c r="D843" s="1"/>
      <c r="E843" s="2"/>
      <c r="F843" s="4"/>
      <c r="G843" s="1"/>
      <c r="N843" s="190"/>
    </row>
    <row r="844" spans="3:14" s="6" customFormat="1" x14ac:dyDescent="0.25">
      <c r="C844" s="1"/>
      <c r="D844" s="1"/>
      <c r="E844" s="2"/>
      <c r="F844" s="4"/>
      <c r="G844" s="1"/>
      <c r="N844" s="190"/>
    </row>
    <row r="845" spans="3:14" s="6" customFormat="1" x14ac:dyDescent="0.25">
      <c r="C845" s="1"/>
      <c r="D845" s="1"/>
      <c r="E845" s="2"/>
      <c r="F845" s="4"/>
      <c r="G845" s="1"/>
      <c r="N845" s="190"/>
    </row>
    <row r="846" spans="3:14" s="6" customFormat="1" x14ac:dyDescent="0.25">
      <c r="C846" s="1"/>
      <c r="D846" s="1"/>
      <c r="E846" s="2"/>
      <c r="F846" s="4"/>
      <c r="G846" s="1"/>
      <c r="N846" s="190"/>
    </row>
    <row r="847" spans="3:14" s="6" customFormat="1" x14ac:dyDescent="0.25">
      <c r="C847" s="1"/>
      <c r="D847" s="1"/>
      <c r="E847" s="2"/>
      <c r="F847" s="4"/>
      <c r="G847" s="1"/>
      <c r="N847" s="190"/>
    </row>
    <row r="848" spans="3:14" s="6" customFormat="1" x14ac:dyDescent="0.25">
      <c r="C848" s="1"/>
      <c r="D848" s="1"/>
      <c r="E848" s="2"/>
      <c r="F848" s="4"/>
      <c r="G848" s="1"/>
      <c r="N848" s="190"/>
    </row>
    <row r="849" spans="3:14" s="6" customFormat="1" x14ac:dyDescent="0.25">
      <c r="C849" s="1"/>
      <c r="D849" s="1"/>
      <c r="E849" s="2"/>
      <c r="F849" s="4"/>
      <c r="G849" s="1"/>
      <c r="N849" s="190"/>
    </row>
    <row r="850" spans="3:14" s="6" customFormat="1" x14ac:dyDescent="0.25">
      <c r="C850" s="1"/>
      <c r="D850" s="1"/>
      <c r="E850" s="2"/>
      <c r="F850" s="4"/>
      <c r="G850" s="1"/>
      <c r="N850" s="190"/>
    </row>
    <row r="851" spans="3:14" s="6" customFormat="1" x14ac:dyDescent="0.25">
      <c r="C851" s="1"/>
      <c r="D851" s="1"/>
      <c r="E851" s="2"/>
      <c r="F851" s="4"/>
      <c r="G851" s="1"/>
      <c r="N851" s="190"/>
    </row>
    <row r="852" spans="3:14" s="6" customFormat="1" x14ac:dyDescent="0.25">
      <c r="C852" s="1"/>
      <c r="D852" s="1"/>
      <c r="E852" s="2"/>
      <c r="F852" s="4"/>
      <c r="G852" s="1"/>
      <c r="N852" s="190"/>
    </row>
    <row r="853" spans="3:14" s="6" customFormat="1" x14ac:dyDescent="0.25">
      <c r="C853" s="1"/>
      <c r="D853" s="1"/>
      <c r="E853" s="2"/>
      <c r="F853" s="4"/>
      <c r="G853" s="1"/>
      <c r="N853" s="190"/>
    </row>
    <row r="854" spans="3:14" s="6" customFormat="1" x14ac:dyDescent="0.25">
      <c r="C854" s="1"/>
      <c r="D854" s="1"/>
      <c r="E854" s="2"/>
      <c r="F854" s="4"/>
      <c r="G854" s="1"/>
      <c r="N854" s="190"/>
    </row>
    <row r="855" spans="3:14" s="6" customFormat="1" x14ac:dyDescent="0.25">
      <c r="C855" s="1"/>
      <c r="D855" s="1"/>
      <c r="E855" s="2"/>
      <c r="F855" s="4"/>
      <c r="G855" s="1"/>
      <c r="N855" s="190"/>
    </row>
    <row r="856" spans="3:14" s="6" customFormat="1" x14ac:dyDescent="0.25">
      <c r="C856" s="1"/>
      <c r="D856" s="1"/>
      <c r="E856" s="2"/>
      <c r="F856" s="4"/>
      <c r="G856" s="1"/>
      <c r="N856" s="190"/>
    </row>
    <row r="857" spans="3:14" s="6" customFormat="1" x14ac:dyDescent="0.25">
      <c r="C857" s="1"/>
      <c r="D857" s="1"/>
      <c r="E857" s="2"/>
      <c r="F857" s="4"/>
      <c r="G857" s="1"/>
      <c r="N857" s="190"/>
    </row>
    <row r="858" spans="3:14" s="6" customFormat="1" x14ac:dyDescent="0.25">
      <c r="C858" s="1"/>
      <c r="D858" s="1"/>
      <c r="E858" s="2"/>
      <c r="F858" s="4"/>
      <c r="G858" s="1"/>
      <c r="N858" s="190"/>
    </row>
    <row r="859" spans="3:14" s="6" customFormat="1" x14ac:dyDescent="0.25">
      <c r="C859" s="1"/>
      <c r="D859" s="1"/>
      <c r="E859" s="2"/>
      <c r="F859" s="4"/>
      <c r="G859" s="1"/>
      <c r="N859" s="190"/>
    </row>
    <row r="860" spans="3:14" s="6" customFormat="1" x14ac:dyDescent="0.25">
      <c r="C860" s="1"/>
      <c r="D860" s="1"/>
      <c r="E860" s="2"/>
      <c r="F860" s="4"/>
      <c r="G860" s="1"/>
      <c r="N860" s="190"/>
    </row>
    <row r="861" spans="3:14" s="6" customFormat="1" x14ac:dyDescent="0.25">
      <c r="C861" s="1"/>
      <c r="D861" s="1"/>
      <c r="E861" s="2"/>
      <c r="F861" s="4"/>
      <c r="G861" s="1"/>
      <c r="N861" s="190"/>
    </row>
    <row r="862" spans="3:14" s="6" customFormat="1" x14ac:dyDescent="0.25">
      <c r="C862" s="1"/>
      <c r="D862" s="1"/>
      <c r="E862" s="2"/>
      <c r="F862" s="4"/>
      <c r="G862" s="1"/>
      <c r="N862" s="190"/>
    </row>
    <row r="863" spans="3:14" s="6" customFormat="1" x14ac:dyDescent="0.25">
      <c r="C863" s="1"/>
      <c r="D863" s="1"/>
      <c r="E863" s="2"/>
      <c r="F863" s="4"/>
      <c r="G863" s="1"/>
      <c r="N863" s="190"/>
    </row>
    <row r="864" spans="3:14" s="6" customFormat="1" x14ac:dyDescent="0.25">
      <c r="C864" s="1"/>
      <c r="D864" s="1"/>
      <c r="E864" s="2"/>
      <c r="F864" s="4"/>
      <c r="G864" s="1"/>
      <c r="N864" s="190"/>
    </row>
    <row r="865" spans="3:14" s="6" customFormat="1" x14ac:dyDescent="0.25">
      <c r="C865" s="1"/>
      <c r="D865" s="1"/>
      <c r="E865" s="2"/>
      <c r="F865" s="4"/>
      <c r="G865" s="1"/>
      <c r="N865" s="190"/>
    </row>
    <row r="866" spans="3:14" s="6" customFormat="1" x14ac:dyDescent="0.25">
      <c r="C866" s="1"/>
      <c r="D866" s="1"/>
      <c r="E866" s="2"/>
      <c r="F866" s="4"/>
      <c r="G866" s="1"/>
      <c r="N866" s="190"/>
    </row>
    <row r="867" spans="3:14" s="6" customFormat="1" x14ac:dyDescent="0.25">
      <c r="C867" s="1"/>
      <c r="D867" s="1"/>
      <c r="E867" s="2"/>
      <c r="F867" s="4"/>
      <c r="G867" s="1"/>
      <c r="N867" s="190"/>
    </row>
    <row r="868" spans="3:14" s="6" customFormat="1" x14ac:dyDescent="0.25">
      <c r="C868" s="1"/>
      <c r="D868" s="1"/>
      <c r="E868" s="2"/>
      <c r="F868" s="4"/>
      <c r="G868" s="1"/>
      <c r="N868" s="190"/>
    </row>
    <row r="869" spans="3:14" s="6" customFormat="1" x14ac:dyDescent="0.25">
      <c r="C869" s="1"/>
      <c r="D869" s="1"/>
      <c r="E869" s="2"/>
      <c r="F869" s="4"/>
      <c r="G869" s="1"/>
      <c r="N869" s="190"/>
    </row>
    <row r="870" spans="3:14" s="6" customFormat="1" x14ac:dyDescent="0.25">
      <c r="C870" s="1"/>
      <c r="D870" s="1"/>
      <c r="E870" s="2"/>
      <c r="F870" s="4"/>
      <c r="G870" s="1"/>
      <c r="N870" s="190"/>
    </row>
    <row r="871" spans="3:14" s="6" customFormat="1" x14ac:dyDescent="0.25">
      <c r="C871" s="1"/>
      <c r="D871" s="1"/>
      <c r="E871" s="2"/>
      <c r="F871" s="4"/>
      <c r="G871" s="1"/>
      <c r="N871" s="190"/>
    </row>
    <row r="872" spans="3:14" s="6" customFormat="1" x14ac:dyDescent="0.25">
      <c r="C872" s="1"/>
      <c r="D872" s="1"/>
      <c r="E872" s="2"/>
      <c r="F872" s="4"/>
      <c r="G872" s="1"/>
      <c r="N872" s="190"/>
    </row>
    <row r="873" spans="3:14" s="6" customFormat="1" x14ac:dyDescent="0.25">
      <c r="C873" s="1"/>
      <c r="D873" s="1"/>
      <c r="E873" s="2"/>
      <c r="F873" s="4"/>
      <c r="G873" s="1"/>
      <c r="N873" s="190"/>
    </row>
    <row r="874" spans="3:14" s="6" customFormat="1" x14ac:dyDescent="0.25">
      <c r="C874" s="1"/>
      <c r="D874" s="1"/>
      <c r="E874" s="2"/>
      <c r="F874" s="4"/>
      <c r="G874" s="1"/>
      <c r="N874" s="190"/>
    </row>
    <row r="875" spans="3:14" s="6" customFormat="1" x14ac:dyDescent="0.25">
      <c r="C875" s="1"/>
      <c r="D875" s="1"/>
      <c r="E875" s="2"/>
      <c r="F875" s="4"/>
      <c r="G875" s="1"/>
      <c r="N875" s="190"/>
    </row>
    <row r="876" spans="3:14" s="6" customFormat="1" x14ac:dyDescent="0.25">
      <c r="C876" s="1"/>
      <c r="D876" s="1"/>
      <c r="E876" s="2"/>
      <c r="F876" s="4"/>
      <c r="G876" s="1"/>
      <c r="N876" s="190"/>
    </row>
    <row r="877" spans="3:14" s="6" customFormat="1" x14ac:dyDescent="0.25">
      <c r="C877" s="1"/>
      <c r="D877" s="1"/>
      <c r="E877" s="2"/>
      <c r="F877" s="4"/>
      <c r="G877" s="1"/>
      <c r="N877" s="190"/>
    </row>
    <row r="878" spans="3:14" s="6" customFormat="1" x14ac:dyDescent="0.25">
      <c r="C878" s="1"/>
      <c r="D878" s="1"/>
      <c r="E878" s="2"/>
      <c r="F878" s="4"/>
      <c r="G878" s="1"/>
      <c r="N878" s="190"/>
    </row>
    <row r="879" spans="3:14" s="6" customFormat="1" x14ac:dyDescent="0.25">
      <c r="C879" s="1"/>
      <c r="D879" s="1"/>
      <c r="E879" s="2"/>
      <c r="F879" s="4"/>
      <c r="G879" s="1"/>
      <c r="N879" s="190"/>
    </row>
    <row r="880" spans="3:14" s="6" customFormat="1" x14ac:dyDescent="0.25">
      <c r="C880" s="1"/>
      <c r="D880" s="1"/>
      <c r="E880" s="2"/>
      <c r="F880" s="4"/>
      <c r="G880" s="1"/>
      <c r="N880" s="190"/>
    </row>
    <row r="881" spans="3:14" s="6" customFormat="1" x14ac:dyDescent="0.25">
      <c r="C881" s="1"/>
      <c r="D881" s="1"/>
      <c r="E881" s="2"/>
      <c r="F881" s="4"/>
      <c r="G881" s="1"/>
      <c r="N881" s="190"/>
    </row>
    <row r="882" spans="3:14" s="6" customFormat="1" x14ac:dyDescent="0.25">
      <c r="C882" s="1"/>
      <c r="D882" s="1"/>
      <c r="E882" s="2"/>
      <c r="F882" s="4"/>
      <c r="G882" s="1"/>
      <c r="N882" s="190"/>
    </row>
    <row r="883" spans="3:14" s="6" customFormat="1" x14ac:dyDescent="0.25">
      <c r="C883" s="1"/>
      <c r="D883" s="1"/>
      <c r="E883" s="2"/>
      <c r="F883" s="4"/>
      <c r="G883" s="1"/>
      <c r="N883" s="190"/>
    </row>
    <row r="884" spans="3:14" s="6" customFormat="1" x14ac:dyDescent="0.25">
      <c r="C884" s="1"/>
      <c r="D884" s="1"/>
      <c r="E884" s="2"/>
      <c r="F884" s="4"/>
      <c r="G884" s="1"/>
      <c r="N884" s="190"/>
    </row>
    <row r="885" spans="3:14" s="6" customFormat="1" x14ac:dyDescent="0.25">
      <c r="C885" s="1"/>
      <c r="D885" s="1"/>
      <c r="E885" s="2"/>
      <c r="F885" s="4"/>
      <c r="G885" s="1"/>
      <c r="N885" s="190"/>
    </row>
    <row r="886" spans="3:14" s="6" customFormat="1" x14ac:dyDescent="0.25">
      <c r="C886" s="1"/>
      <c r="D886" s="1"/>
      <c r="E886" s="2"/>
      <c r="F886" s="4"/>
      <c r="G886" s="1"/>
      <c r="N886" s="190"/>
    </row>
    <row r="887" spans="3:14" s="6" customFormat="1" x14ac:dyDescent="0.25">
      <c r="C887" s="1"/>
      <c r="D887" s="1"/>
      <c r="E887" s="2"/>
      <c r="F887" s="4"/>
      <c r="G887" s="1"/>
      <c r="N887" s="190"/>
    </row>
    <row r="888" spans="3:14" s="6" customFormat="1" x14ac:dyDescent="0.25">
      <c r="C888" s="1"/>
      <c r="D888" s="1"/>
      <c r="E888" s="2"/>
      <c r="F888" s="4"/>
      <c r="G888" s="1"/>
      <c r="N888" s="190"/>
    </row>
    <row r="889" spans="3:14" s="6" customFormat="1" x14ac:dyDescent="0.25">
      <c r="C889" s="1"/>
      <c r="D889" s="1"/>
      <c r="E889" s="2"/>
      <c r="F889" s="4"/>
      <c r="G889" s="1"/>
      <c r="N889" s="190"/>
    </row>
    <row r="890" spans="3:14" s="6" customFormat="1" x14ac:dyDescent="0.25">
      <c r="C890" s="1"/>
      <c r="D890" s="1"/>
      <c r="E890" s="2"/>
      <c r="F890" s="4"/>
      <c r="G890" s="1"/>
      <c r="N890" s="190"/>
    </row>
    <row r="891" spans="3:14" s="6" customFormat="1" x14ac:dyDescent="0.25">
      <c r="C891" s="1"/>
      <c r="D891" s="1"/>
      <c r="E891" s="2"/>
      <c r="F891" s="4"/>
      <c r="G891" s="1"/>
      <c r="N891" s="190"/>
    </row>
    <row r="892" spans="3:14" s="6" customFormat="1" x14ac:dyDescent="0.25">
      <c r="C892" s="1"/>
      <c r="D892" s="1"/>
      <c r="E892" s="2"/>
      <c r="F892" s="4"/>
      <c r="G892" s="1"/>
      <c r="N892" s="190"/>
    </row>
    <row r="893" spans="3:14" s="6" customFormat="1" x14ac:dyDescent="0.25">
      <c r="C893" s="1"/>
      <c r="D893" s="1"/>
      <c r="E893" s="2"/>
      <c r="F893" s="4"/>
      <c r="G893" s="1"/>
      <c r="N893" s="190"/>
    </row>
    <row r="894" spans="3:14" s="6" customFormat="1" x14ac:dyDescent="0.25">
      <c r="C894" s="1"/>
      <c r="D894" s="1"/>
      <c r="E894" s="2"/>
      <c r="F894" s="4"/>
      <c r="G894" s="1"/>
      <c r="N894" s="190"/>
    </row>
    <row r="895" spans="3:14" s="6" customFormat="1" x14ac:dyDescent="0.25">
      <c r="C895" s="1"/>
      <c r="D895" s="1"/>
      <c r="E895" s="2"/>
      <c r="F895" s="4"/>
      <c r="G895" s="1"/>
      <c r="N895" s="190"/>
    </row>
    <row r="896" spans="3:14" s="6" customFormat="1" x14ac:dyDescent="0.25">
      <c r="C896" s="1"/>
      <c r="D896" s="1"/>
      <c r="E896" s="2"/>
      <c r="F896" s="4"/>
      <c r="G896" s="1"/>
      <c r="N896" s="190"/>
    </row>
    <row r="897" spans="3:14" s="6" customFormat="1" x14ac:dyDescent="0.25">
      <c r="C897" s="1"/>
      <c r="D897" s="1"/>
      <c r="E897" s="2"/>
      <c r="F897" s="4"/>
      <c r="G897" s="1"/>
      <c r="N897" s="190"/>
    </row>
    <row r="898" spans="3:14" s="6" customFormat="1" x14ac:dyDescent="0.25">
      <c r="C898" s="1"/>
      <c r="D898" s="1"/>
      <c r="E898" s="2"/>
      <c r="F898" s="4"/>
      <c r="G898" s="1"/>
      <c r="N898" s="190"/>
    </row>
    <row r="899" spans="3:14" s="6" customFormat="1" x14ac:dyDescent="0.25">
      <c r="C899" s="1"/>
      <c r="D899" s="1"/>
      <c r="E899" s="2"/>
      <c r="F899" s="4"/>
      <c r="G899" s="1"/>
      <c r="N899" s="190"/>
    </row>
    <row r="900" spans="3:14" s="6" customFormat="1" x14ac:dyDescent="0.25">
      <c r="C900" s="1"/>
      <c r="D900" s="1"/>
      <c r="E900" s="2"/>
      <c r="F900" s="4"/>
      <c r="G900" s="1"/>
      <c r="N900" s="190"/>
    </row>
    <row r="901" spans="3:14" s="6" customFormat="1" x14ac:dyDescent="0.25">
      <c r="C901" s="1"/>
      <c r="D901" s="1"/>
      <c r="E901" s="2"/>
      <c r="F901" s="4"/>
      <c r="G901" s="1"/>
      <c r="N901" s="190"/>
    </row>
    <row r="902" spans="3:14" s="6" customFormat="1" x14ac:dyDescent="0.25">
      <c r="C902" s="1"/>
      <c r="D902" s="1"/>
      <c r="E902" s="2"/>
      <c r="F902" s="4"/>
      <c r="G902" s="1"/>
      <c r="N902" s="190"/>
    </row>
    <row r="903" spans="3:14" s="6" customFormat="1" x14ac:dyDescent="0.25">
      <c r="C903" s="1"/>
      <c r="D903" s="1"/>
      <c r="E903" s="2"/>
      <c r="F903" s="4"/>
      <c r="G903" s="1"/>
      <c r="N903" s="190"/>
    </row>
    <row r="904" spans="3:14" s="6" customFormat="1" x14ac:dyDescent="0.25">
      <c r="C904" s="1"/>
      <c r="D904" s="1"/>
      <c r="E904" s="2"/>
      <c r="F904" s="4"/>
      <c r="G904" s="1"/>
      <c r="N904" s="190"/>
    </row>
  </sheetData>
  <autoFilter ref="A9:N210" xr:uid="{00000000-0009-0000-0000-000009000000}"/>
  <mergeCells count="2">
    <mergeCell ref="A2:N2"/>
    <mergeCell ref="A3:N3"/>
  </mergeCells>
  <pageMargins left="0.11811023622047245" right="0.11811023622047245" top="0.35433070866141736" bottom="0.35433070866141736" header="0.31496062992125984" footer="0.31496062992125984"/>
  <pageSetup scale="3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Janvier 23 </vt:lpstr>
      <vt:lpstr>Février 23 </vt:lpstr>
      <vt:lpstr>Mars 23</vt:lpstr>
      <vt:lpstr>Avril 23</vt:lpstr>
      <vt:lpstr>Mai 23</vt:lpstr>
      <vt:lpstr>Juin 23 </vt:lpstr>
      <vt:lpstr>Juillet 23</vt:lpstr>
      <vt:lpstr>Août 23</vt:lpstr>
      <vt:lpstr>Septembre 23</vt:lpstr>
      <vt:lpstr>Octobre 23 </vt:lpstr>
      <vt:lpstr>Novembre 23</vt:lpstr>
      <vt:lpstr>Décembre 23</vt:lpstr>
      <vt:lpstr>TOFE JANV23</vt:lpstr>
      <vt:lpstr>TOFE Fev 23</vt:lpstr>
      <vt:lpstr>TOFE Mars 23</vt:lpstr>
      <vt:lpstr>TOFE Avril 23</vt:lpstr>
      <vt:lpstr>TOFE MAI 23</vt:lpstr>
      <vt:lpstr>TOFE JUIN 23 </vt:lpstr>
      <vt:lpstr>TOFE JUILLET 23</vt:lpstr>
      <vt:lpstr>TOFE AOÜT 23</vt:lpstr>
      <vt:lpstr>TOFE Septembre 23</vt:lpstr>
      <vt:lpstr>TOFE Octobre 23</vt:lpstr>
      <vt:lpstr>TOFE Novembre 23 </vt:lpstr>
      <vt:lpstr>TOFE Décembre 23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2024-05-27T14:12:57Z</dcterms:modified>
</cp:coreProperties>
</file>