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4580" windowHeight="4470" activeTab="1"/>
  </bookViews>
  <sheets>
    <sheet name="PIP Septembre.22" sheetId="21" r:id="rId1"/>
    <sheet name="TOFE 09.22" sheetId="22" r:id="rId2"/>
  </sheets>
  <definedNames>
    <definedName name="_xlnm._FilterDatabase" localSheetId="0" hidden="1">'PIP Septembre.22'!$A$7:$U$190</definedName>
  </definedNames>
  <calcPr calcId="144525"/>
</workbook>
</file>

<file path=xl/calcChain.xml><?xml version="1.0" encoding="utf-8"?>
<calcChain xmlns="http://schemas.openxmlformats.org/spreadsheetml/2006/main">
  <c r="B23" i="22" l="1"/>
  <c r="B21" i="22"/>
  <c r="B15" i="22"/>
  <c r="T169" i="21"/>
  <c r="B204" i="21" s="1"/>
  <c r="T134" i="21"/>
  <c r="B203" i="21" s="1"/>
  <c r="T119" i="21"/>
  <c r="B202" i="21" s="1"/>
  <c r="T95" i="21"/>
  <c r="B201" i="21" s="1"/>
  <c r="T87" i="21"/>
  <c r="B200" i="21" s="1"/>
  <c r="T64" i="21"/>
  <c r="B199" i="21" s="1"/>
  <c r="T40" i="21"/>
  <c r="B198" i="21" s="1"/>
  <c r="T29" i="21"/>
  <c r="B197" i="21" s="1"/>
  <c r="T8" i="21"/>
  <c r="B196" i="21" s="1"/>
  <c r="T190" i="21" l="1"/>
  <c r="U188" i="21" l="1"/>
  <c r="U187" i="21"/>
  <c r="U179" i="21"/>
  <c r="U180" i="21"/>
  <c r="U181" i="21"/>
  <c r="U182" i="21"/>
  <c r="U183" i="21"/>
  <c r="U184" i="21"/>
  <c r="U185" i="21"/>
  <c r="U186" i="21"/>
  <c r="U178" i="21"/>
  <c r="U177" i="21"/>
  <c r="U172" i="21"/>
  <c r="U173" i="21"/>
  <c r="U174" i="21"/>
  <c r="U175" i="21"/>
  <c r="U176" i="21"/>
  <c r="U171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43" i="21"/>
  <c r="U142" i="21"/>
  <c r="U137" i="21"/>
  <c r="U138" i="21"/>
  <c r="U139" i="21"/>
  <c r="U140" i="21"/>
  <c r="U141" i="21"/>
  <c r="U136" i="21"/>
  <c r="U130" i="21"/>
  <c r="U131" i="21"/>
  <c r="U132" i="21"/>
  <c r="U129" i="21"/>
  <c r="U128" i="21"/>
  <c r="U127" i="21"/>
  <c r="U122" i="21"/>
  <c r="U123" i="21"/>
  <c r="U124" i="21"/>
  <c r="U125" i="21"/>
  <c r="U126" i="21"/>
  <c r="U121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04" i="21"/>
  <c r="U103" i="21"/>
  <c r="U98" i="21"/>
  <c r="U99" i="21"/>
  <c r="U100" i="21"/>
  <c r="U101" i="21"/>
  <c r="U102" i="21"/>
  <c r="U97" i="21"/>
  <c r="U91" i="21"/>
  <c r="U92" i="21"/>
  <c r="U93" i="21"/>
  <c r="U90" i="21"/>
  <c r="U89" i="21"/>
  <c r="U84" i="21"/>
  <c r="U85" i="21"/>
  <c r="U83" i="21"/>
  <c r="U82" i="21"/>
  <c r="U75" i="21"/>
  <c r="U76" i="21"/>
  <c r="U77" i="21"/>
  <c r="U78" i="21"/>
  <c r="U79" i="21"/>
  <c r="U80" i="21"/>
  <c r="U81" i="21"/>
  <c r="U74" i="21"/>
  <c r="U73" i="21"/>
  <c r="U72" i="21"/>
  <c r="U67" i="21"/>
  <c r="U68" i="21"/>
  <c r="U69" i="21"/>
  <c r="U70" i="21"/>
  <c r="U71" i="21"/>
  <c r="U66" i="21"/>
  <c r="U62" i="21"/>
  <c r="U61" i="21"/>
  <c r="U60" i="21"/>
  <c r="U55" i="21"/>
  <c r="U56" i="21"/>
  <c r="U57" i="21"/>
  <c r="U58" i="21"/>
  <c r="U59" i="21"/>
  <c r="U54" i="21"/>
  <c r="U53" i="21"/>
  <c r="U52" i="21"/>
  <c r="U43" i="21"/>
  <c r="U44" i="21"/>
  <c r="U45" i="21"/>
  <c r="U46" i="21"/>
  <c r="U47" i="21"/>
  <c r="U48" i="21"/>
  <c r="U49" i="21"/>
  <c r="U50" i="21"/>
  <c r="U51" i="21"/>
  <c r="U42" i="21"/>
  <c r="U32" i="21"/>
  <c r="U33" i="21"/>
  <c r="U34" i="21"/>
  <c r="U35" i="21"/>
  <c r="U36" i="21"/>
  <c r="U37" i="21"/>
  <c r="U38" i="21"/>
  <c r="U31" i="21"/>
  <c r="U25" i="21"/>
  <c r="U26" i="21"/>
  <c r="U27" i="21"/>
  <c r="U24" i="21"/>
  <c r="U23" i="21"/>
  <c r="U19" i="21"/>
  <c r="U20" i="21"/>
  <c r="U21" i="21"/>
  <c r="U22" i="21"/>
  <c r="U18" i="21"/>
  <c r="U17" i="21"/>
  <c r="U16" i="21"/>
  <c r="U15" i="21"/>
  <c r="U11" i="21"/>
  <c r="U12" i="21"/>
  <c r="U13" i="21"/>
  <c r="U14" i="21"/>
  <c r="U10" i="21"/>
  <c r="B26" i="22" l="1"/>
  <c r="B14" i="22"/>
  <c r="E188" i="21"/>
  <c r="E187" i="21"/>
  <c r="E177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E128" i="21"/>
  <c r="G125" i="21"/>
  <c r="E124" i="21"/>
  <c r="E119" i="21" s="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0" i="21"/>
  <c r="E95" i="21" s="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G91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E53" i="21"/>
  <c r="E52" i="21"/>
  <c r="E40" i="21" s="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E19" i="21"/>
  <c r="E8" i="21" s="1"/>
  <c r="E17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U40" i="21" l="1"/>
  <c r="U87" i="21"/>
  <c r="U134" i="21"/>
  <c r="L190" i="21"/>
  <c r="U119" i="21"/>
  <c r="F190" i="21"/>
  <c r="N190" i="21"/>
  <c r="I190" i="21"/>
  <c r="Q190" i="21"/>
  <c r="U95" i="21"/>
  <c r="U169" i="21"/>
  <c r="H190" i="21"/>
  <c r="P190" i="21"/>
  <c r="J190" i="21"/>
  <c r="R190" i="21"/>
  <c r="E190" i="21"/>
  <c r="M190" i="21"/>
  <c r="U29" i="21"/>
  <c r="U8" i="21"/>
  <c r="U64" i="21"/>
  <c r="G190" i="21"/>
  <c r="K190" i="21"/>
  <c r="O190" i="21"/>
  <c r="B205" i="21"/>
  <c r="S190" i="21"/>
  <c r="U190" i="21" l="1"/>
</calcChain>
</file>

<file path=xl/sharedStrings.xml><?xml version="1.0" encoding="utf-8"?>
<sst xmlns="http://schemas.openxmlformats.org/spreadsheetml/2006/main" count="660" uniqueCount="215">
  <si>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</si>
  <si>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</si>
  <si>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</si>
  <si>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</si>
  <si>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</si>
  <si>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</si>
  <si>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</si>
  <si>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</si>
  <si>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</si>
  <si>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</si>
  <si>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/>
  </si>
  <si>
    <t>AGRICULTURE,ELEVAGE, PECHE</t>
  </si>
  <si>
    <t>FIDA</t>
  </si>
  <si>
    <t>DON</t>
  </si>
  <si>
    <t>Programme de gestion des eaux et des sols (PROGRES)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</si>
  <si>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</si>
  <si>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</si>
  <si>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</si>
  <si>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</si>
  <si>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</si>
  <si>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</si>
  <si>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</si>
  <si>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</si>
  <si>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Programme de réponse aux urgences acridienne(criquets pélerins)</t>
  </si>
  <si>
    <t>IDA</t>
  </si>
  <si>
    <t>PNUD</t>
  </si>
  <si>
    <t>Proramme de l'Est régional des terres arides</t>
  </si>
  <si>
    <t>BID</t>
  </si>
  <si>
    <t>Projet dryland</t>
  </si>
  <si>
    <t>BAD</t>
  </si>
  <si>
    <t>Résilience secheresse II PHASE 2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</si>
  <si>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</si>
  <si>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</si>
  <si>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</si>
  <si>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</si>
  <si>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</si>
  <si>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</si>
  <si>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</si>
  <si>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</si>
  <si>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</si>
  <si>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</si>
  <si>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</si>
  <si>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</si>
  <si>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</si>
  <si>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</si>
  <si>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</si>
  <si>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</si>
  <si>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</si>
  <si>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</si>
  <si>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</si>
  <si>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</si>
  <si>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</si>
  <si>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</si>
  <si>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</si>
  <si>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</si>
  <si>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Exploration géothermique</t>
  </si>
  <si>
    <t>Centrale de Damerjog</t>
  </si>
  <si>
    <t>Réhabilitation du réseau d'eau potable phase 2</t>
  </si>
  <si>
    <t>*1</t>
  </si>
  <si>
    <t>Réhabilitation du réseau d'eau potable phase 3</t>
  </si>
  <si>
    <t>Adduction d'eau potable(additionnel)</t>
  </si>
  <si>
    <t>CHINE</t>
  </si>
  <si>
    <t>Projet PEPER</t>
  </si>
  <si>
    <t>AFD</t>
  </si>
  <si>
    <t>Projet Assainissement Liquide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</si>
  <si>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</si>
  <si>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</si>
  <si>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</si>
  <si>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</si>
  <si>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</si>
  <si>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</si>
  <si>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</si>
  <si>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</si>
  <si>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</si>
  <si>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</si>
  <si>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</si>
  <si>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</si>
  <si>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</si>
  <si>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</si>
  <si>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</si>
  <si>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</si>
  <si>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Interconnexion électrique</t>
  </si>
  <si>
    <t>Projet de construction du Port de Tadjourah</t>
  </si>
  <si>
    <t>Projet de construction du Port de Tadjourah complémentaire</t>
  </si>
  <si>
    <t>Financement Additionnel du projet de construction du port de Tadjourah</t>
  </si>
  <si>
    <t>OPEP</t>
  </si>
  <si>
    <t>Projet de construction du Port de Tadjourah complémentaire n°2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</si>
  <si>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</si>
  <si>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</si>
  <si>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</si>
  <si>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</si>
  <si>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</si>
  <si>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</si>
  <si>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</si>
  <si>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</si>
  <si>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</si>
  <si>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</si>
  <si>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</si>
  <si>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</si>
  <si>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</si>
  <si>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</si>
  <si>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</si>
  <si>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</si>
  <si>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</si>
  <si>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</si>
  <si>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</si>
  <si>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</si>
  <si>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OMC</t>
  </si>
  <si>
    <t>Projet Amélioration enviro des affaires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</si>
  <si>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</si>
  <si>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</si>
  <si>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</si>
  <si>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</si>
  <si>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</si>
  <si>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</si>
  <si>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</si>
  <si>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</si>
  <si>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</si>
  <si>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</si>
  <si>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</si>
  <si>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</si>
  <si>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</si>
  <si>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</si>
  <si>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</si>
  <si>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</si>
  <si>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</si>
  <si>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</si>
  <si>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</si>
  <si>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</si>
  <si>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</si>
  <si>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</si>
  <si>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</si>
  <si>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</si>
  <si>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*3</t>
  </si>
  <si>
    <t>PAPSS Additionnel</t>
  </si>
  <si>
    <t>0 retards de croissance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</si>
  <si>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</si>
  <si>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</si>
  <si>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</si>
  <si>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</si>
  <si>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</si>
  <si>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</si>
  <si>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</si>
  <si>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</si>
  <si>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</si>
  <si>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</si>
  <si>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</si>
  <si>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</si>
  <si>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</si>
  <si>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</si>
  <si>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</si>
  <si>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</si>
  <si>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</si>
  <si>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</si>
  <si>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</si>
  <si>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</si>
  <si>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</si>
  <si>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</si>
  <si>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</si>
  <si>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</si>
  <si>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</si>
  <si>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</si>
  <si>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</si>
  <si>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</si>
  <si>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</si>
  <si>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</si>
  <si>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</si>
  <si>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</si>
  <si>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</si>
  <si>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</si>
  <si>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</si>
  <si>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</si>
  <si>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</si>
  <si>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</si>
  <si>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</si>
  <si>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TOTAL GENERAL</t>
  </si>
  <si>
    <t>INTITULE</t>
  </si>
  <si>
    <t>Economie Numérique</t>
  </si>
  <si>
    <t>Hôpital CNSS</t>
  </si>
  <si>
    <t>OSS</t>
  </si>
  <si>
    <t>DRESS-EA</t>
  </si>
  <si>
    <t>Projet d'Appui à la professionnalisation et à la Numérisation de l'Enseignement Superieur</t>
  </si>
  <si>
    <t>Projet d'appui à la gouvernance et décentralisation</t>
  </si>
  <si>
    <t>Renforcement du Réseau d'Assainissement de. Djibouti (PERRAD 2)</t>
  </si>
  <si>
    <t>Extension et de Renforcement du Réseau d'Assainissement de. Djibouti (PERRAD)</t>
  </si>
  <si>
    <t>Cumul.22</t>
  </si>
  <si>
    <t>Route d'accès au Port de Tadjourah (PK0 - PK9)</t>
  </si>
  <si>
    <t>Djibouti Addis Road corridor</t>
  </si>
  <si>
    <t>Projet d'Appui aux statistiques et prise de décisions GEDES</t>
  </si>
  <si>
    <t>Géothermie (Galla-Le-Koma)</t>
  </si>
  <si>
    <t>Projet d'Appui à la reduction de la vulnérabilité dans les zones de pêche cotières (PRAREV)</t>
  </si>
  <si>
    <t>DIRECTION DE LA DETTE PUBLIQUE</t>
  </si>
  <si>
    <t>SOUS/DIRECTION  DE GESTION ET SUIVI DES FINANCEMENTS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</si>
  <si>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</si>
  <si>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</si>
  <si>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</si>
  <si>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</si>
  <si>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</si>
  <si>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</si>
  <si>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</si>
  <si>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</si>
  <si>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</si>
  <si>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2022</t>
  </si>
  <si>
    <t>SECTEUR</t>
  </si>
  <si>
    <t>En millions de francs</t>
  </si>
  <si>
    <t>TOTAUX</t>
  </si>
  <si>
    <t>TOTAL PROGRAMME D'INVESTISSEMENT PUBLIC 2022</t>
  </si>
  <si>
    <t xml:space="preserve">                                      PROGRAMME D'INVESTISSEMENT PUBLIC DE 2022</t>
  </si>
  <si>
    <t>LFR 2022</t>
  </si>
  <si>
    <t>Programme résilience face à l'insecurité alimentaire dans la corne d'Afrique (BREFONS)</t>
  </si>
  <si>
    <t>Projet de la deuxième ligne d'interconnexion électrique Ethiopie-Djibouti</t>
  </si>
  <si>
    <t>Projet d'appui au renforcement des compétences dans le secteur de la santé</t>
  </si>
  <si>
    <t>Route Djibouti Galafi RN1</t>
  </si>
  <si>
    <t>REPARTITION PIP DANS LE TOFE DE SEPTEMBRE 2022 (en Millions FD)</t>
  </si>
  <si>
    <t>Mis à jour le 07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</si>
</sst>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7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Times New Roman"/>
      <family val="1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5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8" fillId="2" borderId="0" xfId="3" quotePrefix="1" applyNumberFormat="1" applyFont="1" applyFill="1" applyBorder="1" applyAlignment="1" applyProtection="1">
      <alignment vertical="top"/>
    </xf>
    <xf numFmtId="0" fontId="8" fillId="2" borderId="0" xfId="3" quotePrefix="1" applyNumberFormat="1" applyFont="1" applyFill="1" applyBorder="1" applyAlignment="1" applyProtection="1">
      <alignment horizontal="center" vertical="top"/>
    </xf>
    <xf numFmtId="0" fontId="5" fillId="2" borderId="0" xfId="2" quotePrefix="1" applyFont="1" applyFill="1" applyAlignment="1">
      <alignment horizontal="center"/>
    </xf>
    <xf numFmtId="0" fontId="8" fillId="3" borderId="4" xfId="3" applyNumberFormat="1" applyFont="1" applyFill="1" applyBorder="1" applyAlignment="1" applyProtection="1">
      <alignment vertical="top"/>
    </xf>
    <xf numFmtId="0" fontId="8" fillId="3" borderId="5" xfId="3" applyNumberFormat="1" applyFont="1" applyFill="1" applyBorder="1" applyAlignment="1" applyProtection="1">
      <alignment vertical="top"/>
    </xf>
    <xf numFmtId="0" fontId="8" fillId="3" borderId="6" xfId="3" applyNumberFormat="1" applyFont="1" applyFill="1" applyBorder="1" applyAlignment="1" applyProtection="1">
      <alignment vertical="top"/>
    </xf>
    <xf numFmtId="3" fontId="8" fillId="3" borderId="5" xfId="3" applyNumberFormat="1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/>
    </xf>
    <xf numFmtId="3" fontId="5" fillId="2" borderId="0" xfId="3" applyNumberFormat="1" applyFont="1" applyFill="1" applyBorder="1" applyAlignment="1" applyProtection="1">
      <alignment vertical="top"/>
    </xf>
    <xf numFmtId="0" fontId="5" fillId="2" borderId="7" xfId="2" applyFont="1" applyFill="1" applyBorder="1" applyAlignment="1">
      <alignment vertical="center"/>
    </xf>
    <xf numFmtId="0" fontId="5" fillId="2" borderId="7" xfId="2" applyFont="1" applyFill="1" applyBorder="1" applyAlignment="1"/>
    <xf numFmtId="0" fontId="5" fillId="2" borderId="7" xfId="2" applyFont="1" applyFill="1" applyBorder="1" applyAlignment="1">
      <alignment horizontal="center"/>
    </xf>
    <xf numFmtId="3" fontId="5" fillId="2" borderId="7" xfId="2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left" vertical="center"/>
    </xf>
    <xf numFmtId="0" fontId="5" fillId="2" borderId="7" xfId="3" quotePrefix="1" applyFont="1" applyFill="1" applyBorder="1" applyAlignment="1">
      <alignment horizontal="left"/>
    </xf>
    <xf numFmtId="0" fontId="5" fillId="2" borderId="7" xfId="3" quotePrefix="1" applyFont="1" applyFill="1" applyBorder="1" applyAlignment="1">
      <alignment horizontal="center"/>
    </xf>
    <xf numFmtId="0" fontId="5" fillId="4" borderId="0" xfId="3" quotePrefix="1" applyFont="1" applyFill="1" applyBorder="1" applyAlignment="1">
      <alignment horizontal="left"/>
    </xf>
    <xf numFmtId="0" fontId="8" fillId="4" borderId="0" xfId="3" quotePrefix="1" applyFont="1" applyFill="1" applyBorder="1" applyAlignment="1">
      <alignment horizontal="left"/>
    </xf>
    <xf numFmtId="0" fontId="5" fillId="2" borderId="0" xfId="3" quotePrefix="1" applyFont="1" applyFill="1" applyBorder="1" applyAlignment="1">
      <alignment horizontal="left"/>
    </xf>
    <xf numFmtId="0" fontId="8" fillId="3" borderId="8" xfId="3" applyNumberFormat="1" applyFont="1" applyFill="1" applyBorder="1" applyAlignment="1" applyProtection="1">
      <alignment vertical="top"/>
    </xf>
    <xf numFmtId="0" fontId="8" fillId="3" borderId="9" xfId="3" applyNumberFormat="1" applyFont="1" applyFill="1" applyBorder="1" applyAlignment="1" applyProtection="1">
      <alignment vertical="top"/>
    </xf>
    <xf numFmtId="0" fontId="8" fillId="3" borderId="10" xfId="3" applyNumberFormat="1" applyFont="1" applyFill="1" applyBorder="1" applyAlignment="1" applyProtection="1">
      <alignment vertical="top"/>
    </xf>
    <xf numFmtId="0" fontId="8" fillId="3" borderId="11" xfId="3" applyNumberFormat="1" applyFont="1" applyFill="1" applyBorder="1" applyAlignment="1" applyProtection="1">
      <alignment vertical="top"/>
    </xf>
    <xf numFmtId="0" fontId="5" fillId="4" borderId="0" xfId="3" quotePrefix="1" applyFont="1" applyFill="1" applyBorder="1" applyAlignment="1">
      <alignment horizontal="left" vertical="center"/>
    </xf>
    <xf numFmtId="0" fontId="8" fillId="4" borderId="0" xfId="3" quotePrefix="1" applyFont="1" applyFill="1" applyBorder="1" applyAlignment="1">
      <alignment horizontal="center"/>
    </xf>
    <xf numFmtId="0" fontId="5" fillId="2" borderId="0" xfId="3" quotePrefix="1" applyFont="1" applyFill="1" applyBorder="1" applyAlignment="1">
      <alignment horizontal="center"/>
    </xf>
    <xf numFmtId="0" fontId="9" fillId="3" borderId="5" xfId="3" applyNumberFormat="1" applyFont="1" applyFill="1" applyBorder="1" applyAlignment="1" applyProtection="1">
      <alignment vertical="center"/>
    </xf>
    <xf numFmtId="0" fontId="9" fillId="3" borderId="5" xfId="3" applyNumberFormat="1" applyFont="1" applyFill="1" applyBorder="1" applyAlignment="1" applyProtection="1">
      <alignment vertical="top"/>
    </xf>
    <xf numFmtId="44" fontId="5" fillId="2" borderId="7" xfId="5" applyFont="1" applyFill="1" applyBorder="1" applyAlignment="1">
      <alignment vertical="center"/>
    </xf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5" fillId="4" borderId="0" xfId="2" quotePrefix="1" applyFont="1" applyFill="1" applyAlignment="1"/>
    <xf numFmtId="0" fontId="8" fillId="4" borderId="0" xfId="2" quotePrefix="1" applyFont="1" applyFill="1" applyAlignment="1"/>
    <xf numFmtId="0" fontId="5" fillId="2" borderId="0" xfId="2" quotePrefix="1" applyFont="1" applyFill="1" applyAlignment="1"/>
    <xf numFmtId="0" fontId="8" fillId="2" borderId="0" xfId="2" applyFont="1" applyFill="1" applyBorder="1"/>
    <xf numFmtId="0" fontId="5" fillId="2" borderId="12" xfId="2" applyFont="1" applyFill="1" applyBorder="1" applyAlignment="1">
      <alignment vertical="center"/>
    </xf>
    <xf numFmtId="0" fontId="5" fillId="2" borderId="7" xfId="0" applyFont="1" applyFill="1" applyBorder="1" applyAlignment="1">
      <alignment horizontal="center"/>
    </xf>
    <xf numFmtId="0" fontId="4" fillId="0" borderId="0" xfId="0" applyFont="1"/>
    <xf numFmtId="0" fontId="9" fillId="3" borderId="8" xfId="3" applyNumberFormat="1" applyFont="1" applyFill="1" applyBorder="1" applyAlignment="1" applyProtection="1">
      <alignment vertical="top"/>
    </xf>
    <xf numFmtId="0" fontId="9" fillId="3" borderId="9" xfId="3" applyNumberFormat="1" applyFont="1" applyFill="1" applyBorder="1" applyAlignment="1" applyProtection="1">
      <alignment vertical="top"/>
    </xf>
    <xf numFmtId="0" fontId="8" fillId="2" borderId="0" xfId="3" quotePrefix="1" applyFont="1" applyFill="1" applyBorder="1" applyAlignment="1">
      <alignment horizontal="left"/>
    </xf>
    <xf numFmtId="0" fontId="8" fillId="2" borderId="0" xfId="3" quotePrefix="1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5" fillId="2" borderId="7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3" fontId="5" fillId="2" borderId="7" xfId="2" applyNumberFormat="1" applyFont="1" applyFill="1" applyBorder="1" applyAlignment="1"/>
    <xf numFmtId="0" fontId="5" fillId="2" borderId="12" xfId="2" applyFont="1" applyFill="1" applyBorder="1" applyAlignment="1"/>
    <xf numFmtId="3" fontId="5" fillId="2" borderId="12" xfId="2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2" applyFont="1" applyFill="1" applyBorder="1"/>
    <xf numFmtId="0" fontId="4" fillId="0" borderId="0" xfId="0" applyFont="1" applyFill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7" xfId="3" applyFont="1" applyFill="1" applyBorder="1" applyAlignment="1">
      <alignment horizontal="left"/>
    </xf>
    <xf numFmtId="0" fontId="5" fillId="0" borderId="7" xfId="3" quotePrefix="1" applyFont="1" applyFill="1" applyBorder="1" applyAlignment="1">
      <alignment horizontal="left"/>
    </xf>
    <xf numFmtId="0" fontId="5" fillId="0" borderId="7" xfId="3" quotePrefix="1" applyFont="1" applyFill="1" applyBorder="1" applyAlignment="1">
      <alignment horizontal="center"/>
    </xf>
    <xf numFmtId="0" fontId="5" fillId="0" borderId="7" xfId="2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5" fillId="0" borderId="13" xfId="2" applyFont="1" applyFill="1" applyBorder="1" applyAlignment="1"/>
    <xf numFmtId="0" fontId="5" fillId="0" borderId="7" xfId="2" applyFont="1" applyFill="1" applyBorder="1" applyAlignment="1">
      <alignment horizontal="left"/>
    </xf>
    <xf numFmtId="1" fontId="5" fillId="0" borderId="7" xfId="2" applyNumberFormat="1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1" fontId="5" fillId="0" borderId="7" xfId="1" applyNumberFormat="1" applyFont="1" applyFill="1" applyBorder="1" applyAlignment="1">
      <alignment horizontal="center"/>
    </xf>
    <xf numFmtId="0" fontId="5" fillId="5" borderId="7" xfId="2" applyFont="1" applyFill="1" applyBorder="1" applyAlignment="1">
      <alignment vertical="center"/>
    </xf>
    <xf numFmtId="0" fontId="5" fillId="5" borderId="7" xfId="2" applyFont="1" applyFill="1" applyBorder="1" applyAlignment="1"/>
    <xf numFmtId="0" fontId="5" fillId="5" borderId="7" xfId="2" applyFont="1" applyFill="1" applyBorder="1" applyAlignment="1">
      <alignment horizontal="center"/>
    </xf>
    <xf numFmtId="0" fontId="5" fillId="5" borderId="0" xfId="2" applyFont="1" applyFill="1" applyBorder="1"/>
    <xf numFmtId="0" fontId="4" fillId="5" borderId="0" xfId="0" applyFont="1" applyFill="1"/>
    <xf numFmtId="3" fontId="5" fillId="5" borderId="7" xfId="2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7" xfId="2" applyFont="1" applyFill="1" applyBorder="1" applyAlignment="1">
      <alignment horizontal="left"/>
    </xf>
    <xf numFmtId="1" fontId="5" fillId="5" borderId="7" xfId="2" applyNumberFormat="1" applyFon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2" borderId="7" xfId="0" applyNumberFormat="1" applyFont="1" applyFill="1" applyBorder="1"/>
    <xf numFmtId="3" fontId="5" fillId="0" borderId="7" xfId="0" applyNumberFormat="1" applyFont="1" applyBorder="1"/>
    <xf numFmtId="3" fontId="5" fillId="5" borderId="7" xfId="0" applyNumberFormat="1" applyFont="1" applyFill="1" applyBorder="1"/>
    <xf numFmtId="3" fontId="5" fillId="0" borderId="7" xfId="0" applyNumberFormat="1" applyFont="1" applyFill="1" applyBorder="1"/>
    <xf numFmtId="3" fontId="5" fillId="5" borderId="7" xfId="2" applyNumberFormat="1" applyFont="1" applyFill="1" applyBorder="1"/>
    <xf numFmtId="3" fontId="5" fillId="2" borderId="7" xfId="2" applyNumberFormat="1" applyFont="1" applyFill="1" applyBorder="1"/>
    <xf numFmtId="0" fontId="0" fillId="4" borderId="0" xfId="0" applyFill="1"/>
    <xf numFmtId="0" fontId="15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horizontal="center"/>
    </xf>
    <xf numFmtId="0" fontId="0" fillId="4" borderId="15" xfId="0" applyFill="1" applyBorder="1"/>
    <xf numFmtId="0" fontId="17" fillId="4" borderId="12" xfId="0" applyFont="1" applyFill="1" applyBorder="1" applyAlignment="1">
      <alignment horizontal="left" indent="2"/>
    </xf>
    <xf numFmtId="3" fontId="8" fillId="4" borderId="12" xfId="0" applyNumberFormat="1" applyFont="1" applyFill="1" applyBorder="1"/>
    <xf numFmtId="0" fontId="17" fillId="4" borderId="16" xfId="0" applyFont="1" applyFill="1" applyBorder="1" applyAlignment="1">
      <alignment horizontal="left" indent="2"/>
    </xf>
    <xf numFmtId="3" fontId="8" fillId="4" borderId="16" xfId="0" applyNumberFormat="1" applyFont="1" applyFill="1" applyBorder="1"/>
    <xf numFmtId="0" fontId="17" fillId="4" borderId="13" xfId="0" applyFont="1" applyFill="1" applyBorder="1" applyAlignment="1">
      <alignment horizontal="left" indent="2"/>
    </xf>
    <xf numFmtId="3" fontId="8" fillId="4" borderId="13" xfId="0" applyNumberFormat="1" applyFont="1" applyFill="1" applyBorder="1"/>
    <xf numFmtId="0" fontId="19" fillId="4" borderId="0" xfId="0" applyFont="1" applyFill="1"/>
    <xf numFmtId="3" fontId="20" fillId="4" borderId="0" xfId="0" applyNumberFormat="1" applyFont="1" applyFill="1"/>
    <xf numFmtId="0" fontId="21" fillId="4" borderId="0" xfId="0" applyFont="1" applyFill="1"/>
    <xf numFmtId="0" fontId="0" fillId="4" borderId="0" xfId="0" applyFill="1" applyBorder="1" applyAlignment="1">
      <alignment horizontal="left" indent="2"/>
    </xf>
    <xf numFmtId="3" fontId="22" fillId="4" borderId="16" xfId="0" applyNumberFormat="1" applyFont="1" applyFill="1" applyBorder="1"/>
    <xf numFmtId="9" fontId="0" fillId="0" borderId="0" xfId="1" applyFont="1"/>
    <xf numFmtId="3" fontId="0" fillId="0" borderId="0" xfId="0" applyNumberFormat="1"/>
    <xf numFmtId="0" fontId="23" fillId="4" borderId="13" xfId="0" applyFont="1" applyFill="1" applyBorder="1" applyAlignment="1">
      <alignment horizontal="left" indent="2"/>
    </xf>
    <xf numFmtId="0" fontId="23" fillId="4" borderId="0" xfId="0" applyFont="1" applyFill="1" applyBorder="1" applyAlignment="1">
      <alignment horizontal="left" indent="2"/>
    </xf>
    <xf numFmtId="3" fontId="20" fillId="4" borderId="0" xfId="0" applyNumberFormat="1" applyFont="1" applyFill="1" applyBorder="1"/>
    <xf numFmtId="0" fontId="23" fillId="4" borderId="7" xfId="0" applyFont="1" applyFill="1" applyBorder="1" applyAlignment="1">
      <alignment horizontal="left" indent="2"/>
    </xf>
    <xf numFmtId="3" fontId="22" fillId="4" borderId="7" xfId="0" applyNumberFormat="1" applyFont="1" applyFill="1" applyBorder="1"/>
    <xf numFmtId="0" fontId="8" fillId="4" borderId="7" xfId="0" applyFont="1" applyFill="1" applyBorder="1"/>
    <xf numFmtId="3" fontId="24" fillId="4" borderId="7" xfId="0" applyNumberFormat="1" applyFont="1" applyFill="1" applyBorder="1"/>
    <xf numFmtId="0" fontId="8" fillId="6" borderId="4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wrapText="1"/>
    </xf>
    <xf numFmtId="0" fontId="0" fillId="0" borderId="4" xfId="0" applyBorder="1"/>
    <xf numFmtId="3" fontId="5" fillId="0" borderId="1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8" fillId="6" borderId="5" xfId="0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 applyProtection="1">
      <alignment vertical="top"/>
    </xf>
    <xf numFmtId="0" fontId="7" fillId="3" borderId="5" xfId="3" applyNumberFormat="1" applyFont="1" applyFill="1" applyBorder="1" applyAlignment="1" applyProtection="1">
      <alignment vertical="top"/>
    </xf>
    <xf numFmtId="0" fontId="7" fillId="3" borderId="6" xfId="2" applyFont="1" applyFill="1" applyBorder="1"/>
    <xf numFmtId="0" fontId="7" fillId="3" borderId="5" xfId="2" applyFont="1" applyFill="1" applyBorder="1"/>
    <xf numFmtId="3" fontId="7" fillId="3" borderId="5" xfId="2" applyNumberFormat="1" applyFont="1" applyFill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3" fontId="4" fillId="0" borderId="0" xfId="0" applyNumberFormat="1" applyFont="1"/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167" fontId="4" fillId="0" borderId="0" xfId="6" applyNumberFormat="1" applyFont="1"/>
    <xf numFmtId="9" fontId="5" fillId="2" borderId="0" xfId="1" applyFont="1" applyFill="1" applyBorder="1"/>
    <xf numFmtId="164" fontId="7" fillId="3" borderId="1" xfId="2" applyNumberFormat="1" applyFont="1" applyFill="1" applyBorder="1" applyAlignment="1">
      <alignment horizontal="center" wrapText="1"/>
    </xf>
    <xf numFmtId="164" fontId="7" fillId="3" borderId="2" xfId="2" applyNumberFormat="1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0" fontId="7" fillId="3" borderId="2" xfId="2" applyFont="1" applyFill="1" applyBorder="1" applyAlignment="1">
      <alignment horizontal="center" wrapText="1"/>
    </xf>
    <xf numFmtId="0" fontId="5" fillId="4" borderId="3" xfId="2" applyFont="1" applyFill="1" applyBorder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8">
    <cellStyle name="Milliers" xfId="6" builtinId="3"/>
    <cellStyle name="Milliers 2 2" xfId="4"/>
    <cellStyle name="Monétaire 2" xfId="5"/>
    <cellStyle name="Normal" xfId="0" builtinId="0"/>
    <cellStyle name="Normal 2" xfId="2"/>
    <cellStyle name="Normal 2 2" xfId="7"/>
    <cellStyle name="Normal_Feuil1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</a:t>
            </a:r>
            <a:endParaRPr lang="fr-FR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32034556566037"/>
          <c:y val="0.18613919211496385"/>
          <c:w val="0.8208796040716313"/>
          <c:h val="0.7194873549448307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6"/>
          </c:dPt>
          <c:dPt>
            <c:idx val="2"/>
            <c:bubble3D val="0"/>
            <c:explosion val="9"/>
          </c:dPt>
          <c:dLbls>
            <c:dLbl>
              <c:idx val="0"/>
              <c:layout>
                <c:manualLayout>
                  <c:x val="-0.18488789454823681"/>
                  <c:y val="8.516701633199806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22%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186826277711596E-2"/>
                  <c:y val="-0.307364550973294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55%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458872069035651"/>
                  <c:y val="8.450103329159064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('TOFE 09.22'!$A$20:$A$21,'TOFE 09.22'!$A$23)</c:f>
              <c:strCache>
                <c:ptCount val="3"/>
                <c:pt idx="0">
                  <c:v>Ø      Financés sur dons</c:v>
                </c:pt>
                <c:pt idx="1">
                  <c:v>Ø      Financés sur prêts</c:v>
                </c:pt>
                <c:pt idx="2">
                  <c:v>Ø      Avalisés</c:v>
                </c:pt>
              </c:strCache>
            </c:strRef>
          </c:cat>
          <c:val>
            <c:numRef>
              <c:f>('TOFE 09.22'!$B$20:$B$21,'TOFE 09.22'!$B$23)</c:f>
              <c:numCache>
                <c:formatCode>#,##0</c:formatCode>
                <c:ptCount val="3"/>
                <c:pt idx="0">
                  <c:v>2186</c:v>
                </c:pt>
                <c:pt idx="1">
                  <c:v>5414</c:v>
                </c:pt>
                <c:pt idx="2">
                  <c:v>2255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29</xdr:row>
      <xdr:rowOff>19049</xdr:rowOff>
    </xdr:from>
    <xdr:to>
      <xdr:col>1</xdr:col>
      <xdr:colOff>752475</xdr:colOff>
      <xdr:row>48</xdr:row>
      <xdr:rowOff>180974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Y785"/>
  <sheetViews>
    <sheetView workbookViewId="0">
      <selection activeCell="J15" sqref="J15"/>
    </sheetView>
  </sheetViews>
  <sheetFormatPr baseColWidth="10" defaultColWidth="11.5703125" defaultRowHeight="15" x14ac:dyDescent="0.25"/>
  <cols>
    <col min="1" max="1" width="83.7109375" style="41" customWidth="1"/>
    <col min="2" max="2" width="12" style="41" customWidth="1"/>
    <col min="3" max="3" width="8.5703125" style="1" customWidth="1"/>
    <col min="4" max="4" width="6.140625" style="1" customWidth="1"/>
    <col min="5" max="5" width="9.42578125" style="1" customWidth="1"/>
    <col min="6" max="6" width="12.7109375" style="2" hidden="1" customWidth="1"/>
    <col min="7" max="7" width="12.7109375" style="49" hidden="1" customWidth="1"/>
    <col min="8" max="8" width="12.7109375" style="3" hidden="1" customWidth="1"/>
    <col min="9" max="9" width="9.42578125" style="3" customWidth="1"/>
    <col min="10" max="11" width="9.85546875" style="3" customWidth="1"/>
    <col min="12" max="20" width="9.7109375" style="41" customWidth="1"/>
    <col min="21" max="21" width="10.28515625" style="41" customWidth="1"/>
    <col min="22" max="16384" width="11.5703125" style="41"/>
  </cols>
  <sheetData>
    <row r="2" spans="1:21" ht="23.25" x14ac:dyDescent="0.25">
      <c r="A2" s="145" t="s">
        <v>207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1:21" x14ac:dyDescent="0.25">
      <c r="A3" s="1"/>
      <c r="C3" s="47"/>
    </row>
    <row r="4" spans="1:21" ht="15.75" thickBot="1" x14ac:dyDescent="0.3">
      <c r="A4" s="144" t="s">
        <v>214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1" x14ac:dyDescent="0.25">
      <c r="A5" s="146" t="s">
        <v>0</v>
      </c>
      <c r="B5" s="146" t="s">
        <v>1</v>
      </c>
      <c r="C5" s="146" t="s">
        <v>2</v>
      </c>
      <c r="D5" s="146" t="s">
        <v>3</v>
      </c>
      <c r="E5" s="146" t="s">
        <v>4</v>
      </c>
      <c r="F5" s="136"/>
      <c r="G5" s="136"/>
      <c r="H5" s="136"/>
      <c r="I5" s="146" t="s">
        <v>8</v>
      </c>
      <c r="J5" s="142" t="s">
        <v>9</v>
      </c>
      <c r="K5" s="142" t="s">
        <v>208</v>
      </c>
      <c r="L5" s="140">
        <v>44562</v>
      </c>
      <c r="M5" s="140">
        <v>44593</v>
      </c>
      <c r="N5" s="140">
        <v>44621</v>
      </c>
      <c r="O5" s="140">
        <v>44652</v>
      </c>
      <c r="P5" s="140">
        <v>44682</v>
      </c>
      <c r="Q5" s="140">
        <v>44713</v>
      </c>
      <c r="R5" s="140">
        <v>44743</v>
      </c>
      <c r="S5" s="140">
        <v>44774</v>
      </c>
      <c r="T5" s="140">
        <v>44805</v>
      </c>
      <c r="U5" s="142" t="s">
        <v>185</v>
      </c>
    </row>
    <row r="6" spans="1:21" ht="15.75" thickBot="1" x14ac:dyDescent="0.3">
      <c r="A6" s="147"/>
      <c r="B6" s="147"/>
      <c r="C6" s="147"/>
      <c r="D6" s="147"/>
      <c r="E6" s="147"/>
      <c r="F6" s="137" t="s">
        <v>5</v>
      </c>
      <c r="G6" s="137" t="s">
        <v>6</v>
      </c>
      <c r="H6" s="137" t="s">
        <v>7</v>
      </c>
      <c r="I6" s="147"/>
      <c r="J6" s="143"/>
      <c r="K6" s="143"/>
      <c r="L6" s="141"/>
      <c r="M6" s="141"/>
      <c r="N6" s="141"/>
      <c r="O6" s="141"/>
      <c r="P6" s="141"/>
      <c r="Q6" s="141"/>
      <c r="R6" s="141"/>
      <c r="S6" s="141"/>
      <c r="T6" s="141"/>
      <c r="U6" s="143"/>
    </row>
    <row r="7" spans="1:21" ht="15.75" thickBot="1" x14ac:dyDescent="0.3">
      <c r="A7" s="4" t="s">
        <v>10</v>
      </c>
      <c r="B7" s="4" t="s">
        <v>10</v>
      </c>
      <c r="C7" s="4" t="s">
        <v>10</v>
      </c>
      <c r="D7" s="4" t="s">
        <v>10</v>
      </c>
      <c r="E7" s="5" t="s">
        <v>10</v>
      </c>
      <c r="F7" s="6" t="s">
        <v>10</v>
      </c>
    </row>
    <row r="8" spans="1:21" ht="15.75" thickBot="1" x14ac:dyDescent="0.3">
      <c r="A8" s="7" t="s">
        <v>11</v>
      </c>
      <c r="B8" s="8"/>
      <c r="C8" s="9"/>
      <c r="D8" s="8"/>
      <c r="E8" s="10">
        <f t="shared" ref="E8:T8" si="0">SUM(E10:E27)</f>
        <v>20966.21803208</v>
      </c>
      <c r="F8" s="10">
        <f t="shared" si="0"/>
        <v>2831</v>
      </c>
      <c r="G8" s="10">
        <f t="shared" si="0"/>
        <v>2527</v>
      </c>
      <c r="H8" s="10">
        <f t="shared" si="0"/>
        <v>2710</v>
      </c>
      <c r="I8" s="10">
        <f t="shared" si="0"/>
        <v>3434</v>
      </c>
      <c r="J8" s="10">
        <f t="shared" si="0"/>
        <v>2934</v>
      </c>
      <c r="K8" s="10">
        <f t="shared" si="0"/>
        <v>3160</v>
      </c>
      <c r="L8" s="10">
        <f t="shared" si="0"/>
        <v>739</v>
      </c>
      <c r="M8" s="10">
        <f t="shared" si="0"/>
        <v>28</v>
      </c>
      <c r="N8" s="10">
        <f t="shared" si="0"/>
        <v>86</v>
      </c>
      <c r="O8" s="10">
        <f t="shared" si="0"/>
        <v>93</v>
      </c>
      <c r="P8" s="10">
        <f t="shared" si="0"/>
        <v>27</v>
      </c>
      <c r="Q8" s="10">
        <f t="shared" si="0"/>
        <v>297</v>
      </c>
      <c r="R8" s="10">
        <f t="shared" si="0"/>
        <v>156</v>
      </c>
      <c r="S8" s="10">
        <f t="shared" si="0"/>
        <v>115</v>
      </c>
      <c r="T8" s="10">
        <f t="shared" si="0"/>
        <v>106</v>
      </c>
      <c r="U8" s="10">
        <f>SUM(L8:T8)</f>
        <v>1647</v>
      </c>
    </row>
    <row r="9" spans="1:21" x14ac:dyDescent="0.25">
      <c r="A9" s="11"/>
      <c r="B9" s="11"/>
      <c r="C9" s="11"/>
      <c r="D9" s="11"/>
      <c r="E9" s="11"/>
      <c r="F9" s="12"/>
      <c r="L9" s="87"/>
      <c r="M9" s="87"/>
      <c r="N9" s="87"/>
      <c r="O9" s="87"/>
      <c r="P9" s="87"/>
      <c r="Q9" s="87"/>
      <c r="R9" s="87"/>
      <c r="S9" s="87"/>
      <c r="T9" s="87"/>
      <c r="U9" s="88"/>
    </row>
    <row r="10" spans="1:21" s="2" customFormat="1" x14ac:dyDescent="0.25">
      <c r="A10" s="13" t="s">
        <v>14</v>
      </c>
      <c r="B10" s="14"/>
      <c r="C10" s="15" t="s">
        <v>12</v>
      </c>
      <c r="D10" s="15" t="s">
        <v>13</v>
      </c>
      <c r="E10" s="16">
        <v>53</v>
      </c>
      <c r="F10" s="15">
        <v>0</v>
      </c>
      <c r="G10" s="50">
        <v>0</v>
      </c>
      <c r="H10" s="40">
        <v>0</v>
      </c>
      <c r="I10" s="40">
        <v>15</v>
      </c>
      <c r="J10" s="40">
        <v>0</v>
      </c>
      <c r="K10" s="40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f>SUM(L10:T10)</f>
        <v>0</v>
      </c>
    </row>
    <row r="11" spans="1:21" s="2" customFormat="1" x14ac:dyDescent="0.25">
      <c r="A11" s="13" t="s">
        <v>15</v>
      </c>
      <c r="B11" s="14"/>
      <c r="C11" s="15" t="s">
        <v>12</v>
      </c>
      <c r="D11" s="15" t="s">
        <v>13</v>
      </c>
      <c r="E11" s="16">
        <v>38</v>
      </c>
      <c r="F11" s="15">
        <v>0</v>
      </c>
      <c r="G11" s="50">
        <v>0</v>
      </c>
      <c r="H11" s="40">
        <v>0</v>
      </c>
      <c r="I11" s="40">
        <v>34</v>
      </c>
      <c r="J11" s="40">
        <v>0</v>
      </c>
      <c r="K11" s="40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f t="shared" ref="U11:U14" si="1">SUM(L11:T11)</f>
        <v>0</v>
      </c>
    </row>
    <row r="12" spans="1:21" s="2" customFormat="1" x14ac:dyDescent="0.25">
      <c r="A12" s="13" t="s">
        <v>16</v>
      </c>
      <c r="B12" s="14"/>
      <c r="C12" s="15" t="s">
        <v>17</v>
      </c>
      <c r="D12" s="15" t="s">
        <v>13</v>
      </c>
      <c r="E12" s="16">
        <v>202</v>
      </c>
      <c r="F12" s="16">
        <v>0</v>
      </c>
      <c r="G12" s="16">
        <v>0</v>
      </c>
      <c r="H12" s="40">
        <v>0</v>
      </c>
      <c r="I12" s="40">
        <v>202</v>
      </c>
      <c r="J12" s="40">
        <v>0</v>
      </c>
      <c r="K12" s="40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f t="shared" si="1"/>
        <v>0</v>
      </c>
    </row>
    <row r="13" spans="1:21" s="2" customFormat="1" x14ac:dyDescent="0.25">
      <c r="A13" s="13" t="s">
        <v>18</v>
      </c>
      <c r="B13" s="14"/>
      <c r="C13" s="51" t="s">
        <v>17</v>
      </c>
      <c r="D13" s="51" t="s">
        <v>13</v>
      </c>
      <c r="E13" s="48">
        <v>82</v>
      </c>
      <c r="F13" s="48">
        <v>0</v>
      </c>
      <c r="G13" s="48">
        <v>0</v>
      </c>
      <c r="H13" s="53">
        <v>0</v>
      </c>
      <c r="I13" s="53">
        <v>82</v>
      </c>
      <c r="J13" s="40">
        <v>0</v>
      </c>
      <c r="K13" s="40">
        <v>0</v>
      </c>
      <c r="L13" s="89">
        <v>0</v>
      </c>
      <c r="M13" s="89">
        <v>0</v>
      </c>
      <c r="N13" s="89"/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f t="shared" si="1"/>
        <v>0</v>
      </c>
    </row>
    <row r="14" spans="1:21" x14ac:dyDescent="0.25">
      <c r="A14" s="13" t="s">
        <v>19</v>
      </c>
      <c r="B14" s="14"/>
      <c r="C14" s="15" t="s">
        <v>12</v>
      </c>
      <c r="D14" s="15" t="s">
        <v>20</v>
      </c>
      <c r="E14" s="16">
        <v>1025</v>
      </c>
      <c r="F14" s="16">
        <v>50</v>
      </c>
      <c r="G14" s="50">
        <v>193</v>
      </c>
      <c r="H14" s="40">
        <v>222</v>
      </c>
      <c r="I14" s="40">
        <v>27</v>
      </c>
      <c r="J14" s="40">
        <v>0</v>
      </c>
      <c r="K14" s="40">
        <v>0</v>
      </c>
      <c r="L14" s="90">
        <v>0</v>
      </c>
      <c r="M14" s="90">
        <v>0</v>
      </c>
      <c r="N14" s="90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f t="shared" si="1"/>
        <v>0</v>
      </c>
    </row>
    <row r="15" spans="1:21" s="81" customFormat="1" x14ac:dyDescent="0.25">
      <c r="A15" s="77" t="s">
        <v>21</v>
      </c>
      <c r="B15" s="78"/>
      <c r="C15" s="79" t="s">
        <v>12</v>
      </c>
      <c r="D15" s="79" t="s">
        <v>20</v>
      </c>
      <c r="E15" s="82">
        <v>391</v>
      </c>
      <c r="F15" s="16"/>
      <c r="G15" s="50"/>
      <c r="H15" s="40">
        <v>0</v>
      </c>
      <c r="I15" s="83">
        <v>0</v>
      </c>
      <c r="J15" s="83">
        <v>98</v>
      </c>
      <c r="K15" s="83">
        <v>98</v>
      </c>
      <c r="L15" s="91">
        <v>210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f>SUM(L15:T15)</f>
        <v>210</v>
      </c>
    </row>
    <row r="16" spans="1:21" x14ac:dyDescent="0.25">
      <c r="A16" s="13" t="s">
        <v>22</v>
      </c>
      <c r="B16" s="14"/>
      <c r="C16" s="15" t="s">
        <v>12</v>
      </c>
      <c r="D16" s="15" t="s">
        <v>20</v>
      </c>
      <c r="E16" s="16">
        <v>1066</v>
      </c>
      <c r="F16" s="16">
        <v>0</v>
      </c>
      <c r="G16" s="50">
        <v>0</v>
      </c>
      <c r="H16" s="40">
        <v>213</v>
      </c>
      <c r="I16" s="40">
        <v>200</v>
      </c>
      <c r="J16" s="40">
        <v>250</v>
      </c>
      <c r="K16" s="40">
        <v>250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f>SUM(L16:T16)</f>
        <v>0</v>
      </c>
    </row>
    <row r="17" spans="1:21" s="81" customFormat="1" x14ac:dyDescent="0.25">
      <c r="A17" s="77" t="s">
        <v>180</v>
      </c>
      <c r="B17" s="78"/>
      <c r="C17" s="79" t="s">
        <v>179</v>
      </c>
      <c r="D17" s="79" t="s">
        <v>13</v>
      </c>
      <c r="E17" s="82">
        <f>2406480*177.721/1000000</f>
        <v>427.68203208</v>
      </c>
      <c r="F17" s="82"/>
      <c r="G17" s="86"/>
      <c r="H17" s="83"/>
      <c r="I17" s="83">
        <v>0</v>
      </c>
      <c r="J17" s="83">
        <v>100</v>
      </c>
      <c r="K17" s="83">
        <v>50</v>
      </c>
      <c r="L17" s="91">
        <v>428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f>SUM(L17:T17)</f>
        <v>428</v>
      </c>
    </row>
    <row r="18" spans="1:21" s="2" customFormat="1" x14ac:dyDescent="0.25">
      <c r="A18" s="13" t="s">
        <v>190</v>
      </c>
      <c r="B18" s="14"/>
      <c r="C18" s="15" t="s">
        <v>12</v>
      </c>
      <c r="D18" s="15" t="s">
        <v>13</v>
      </c>
      <c r="E18" s="16">
        <v>1066.326</v>
      </c>
      <c r="F18" s="15">
        <v>100</v>
      </c>
      <c r="G18" s="15">
        <v>100</v>
      </c>
      <c r="H18" s="40">
        <v>70</v>
      </c>
      <c r="I18" s="40">
        <v>70</v>
      </c>
      <c r="J18" s="40">
        <v>0</v>
      </c>
      <c r="K18" s="40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f>SUM(L18:T18)</f>
        <v>0</v>
      </c>
    </row>
    <row r="19" spans="1:21" x14ac:dyDescent="0.25">
      <c r="A19" s="14" t="s">
        <v>23</v>
      </c>
      <c r="B19" s="15"/>
      <c r="C19" s="15" t="s">
        <v>24</v>
      </c>
      <c r="D19" s="15" t="s">
        <v>20</v>
      </c>
      <c r="E19" s="16">
        <f>6*177.721</f>
        <v>1066.326</v>
      </c>
      <c r="F19" s="16">
        <v>0</v>
      </c>
      <c r="G19" s="15">
        <v>0</v>
      </c>
      <c r="H19" s="40">
        <v>100</v>
      </c>
      <c r="I19" s="40">
        <v>500</v>
      </c>
      <c r="J19" s="40">
        <v>400</v>
      </c>
      <c r="K19" s="40">
        <v>400</v>
      </c>
      <c r="L19" s="90">
        <v>6</v>
      </c>
      <c r="M19" s="90">
        <v>0</v>
      </c>
      <c r="N19" s="90">
        <v>0</v>
      </c>
      <c r="O19" s="90">
        <v>7</v>
      </c>
      <c r="P19" s="90">
        <v>0</v>
      </c>
      <c r="Q19" s="90">
        <v>281</v>
      </c>
      <c r="R19" s="90">
        <v>36</v>
      </c>
      <c r="S19" s="90">
        <v>17</v>
      </c>
      <c r="T19" s="90">
        <v>36</v>
      </c>
      <c r="U19" s="89">
        <f t="shared" ref="U19:U22" si="2">SUM(L19:T19)</f>
        <v>383</v>
      </c>
    </row>
    <row r="20" spans="1:21" x14ac:dyDescent="0.25">
      <c r="A20" s="13" t="s">
        <v>26</v>
      </c>
      <c r="B20" s="14"/>
      <c r="C20" s="15" t="s">
        <v>27</v>
      </c>
      <c r="D20" s="15" t="s">
        <v>20</v>
      </c>
      <c r="E20" s="16">
        <v>807</v>
      </c>
      <c r="F20" s="16">
        <v>170</v>
      </c>
      <c r="G20" s="50">
        <v>142</v>
      </c>
      <c r="H20" s="40">
        <v>50</v>
      </c>
      <c r="I20" s="40">
        <v>49</v>
      </c>
      <c r="J20" s="40">
        <v>0</v>
      </c>
      <c r="K20" s="40">
        <v>26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89">
        <f t="shared" si="2"/>
        <v>0</v>
      </c>
    </row>
    <row r="21" spans="1:21" x14ac:dyDescent="0.25">
      <c r="A21" s="13" t="s">
        <v>28</v>
      </c>
      <c r="B21" s="15"/>
      <c r="C21" s="15" t="s">
        <v>27</v>
      </c>
      <c r="D21" s="15" t="s">
        <v>20</v>
      </c>
      <c r="E21" s="16">
        <v>888</v>
      </c>
      <c r="F21" s="16">
        <v>270</v>
      </c>
      <c r="G21" s="50">
        <v>270</v>
      </c>
      <c r="H21" s="40">
        <v>255</v>
      </c>
      <c r="I21" s="40">
        <v>255</v>
      </c>
      <c r="J21" s="40">
        <v>111</v>
      </c>
      <c r="K21" s="40">
        <v>111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11</v>
      </c>
      <c r="U21" s="89">
        <f t="shared" si="2"/>
        <v>11</v>
      </c>
    </row>
    <row r="22" spans="1:21" x14ac:dyDescent="0.25">
      <c r="A22" s="13" t="s">
        <v>30</v>
      </c>
      <c r="B22" s="14"/>
      <c r="C22" s="15" t="s">
        <v>29</v>
      </c>
      <c r="D22" s="15" t="s">
        <v>20</v>
      </c>
      <c r="E22" s="16">
        <v>2786</v>
      </c>
      <c r="F22" s="16">
        <v>719</v>
      </c>
      <c r="G22" s="50">
        <v>300</v>
      </c>
      <c r="H22" s="40">
        <v>500</v>
      </c>
      <c r="I22" s="40">
        <v>700</v>
      </c>
      <c r="J22" s="40">
        <v>800</v>
      </c>
      <c r="K22" s="40">
        <v>1000</v>
      </c>
      <c r="L22" s="90">
        <v>55</v>
      </c>
      <c r="M22" s="90">
        <v>23</v>
      </c>
      <c r="N22" s="90">
        <v>35</v>
      </c>
      <c r="O22" s="90">
        <v>85</v>
      </c>
      <c r="P22" s="90">
        <v>21</v>
      </c>
      <c r="Q22" s="90">
        <v>16</v>
      </c>
      <c r="R22" s="90">
        <v>70</v>
      </c>
      <c r="S22" s="90">
        <v>86</v>
      </c>
      <c r="T22" s="90">
        <v>59</v>
      </c>
      <c r="U22" s="89">
        <f t="shared" si="2"/>
        <v>450</v>
      </c>
    </row>
    <row r="23" spans="1:21" s="81" customFormat="1" x14ac:dyDescent="0.25">
      <c r="A23" s="77" t="s">
        <v>209</v>
      </c>
      <c r="B23" s="78"/>
      <c r="C23" s="79" t="s">
        <v>29</v>
      </c>
      <c r="D23" s="79" t="s">
        <v>13</v>
      </c>
      <c r="E23" s="82">
        <v>3380</v>
      </c>
      <c r="F23" s="82"/>
      <c r="G23" s="86"/>
      <c r="H23" s="83"/>
      <c r="I23" s="83">
        <v>0</v>
      </c>
      <c r="J23" s="83">
        <v>0</v>
      </c>
      <c r="K23" s="83">
        <v>100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18</v>
      </c>
      <c r="S23" s="91">
        <v>0</v>
      </c>
      <c r="T23" s="91">
        <v>0</v>
      </c>
      <c r="U23" s="91">
        <f>SUM(L23:T23)</f>
        <v>18</v>
      </c>
    </row>
    <row r="24" spans="1:21" x14ac:dyDescent="0.25">
      <c r="A24" s="13" t="s">
        <v>31</v>
      </c>
      <c r="B24" s="14"/>
      <c r="C24" s="15" t="s">
        <v>32</v>
      </c>
      <c r="D24" s="15" t="s">
        <v>13</v>
      </c>
      <c r="E24" s="16">
        <v>710.88400000000001</v>
      </c>
      <c r="F24" s="15">
        <v>300</v>
      </c>
      <c r="G24" s="15">
        <v>300</v>
      </c>
      <c r="H24" s="40">
        <v>300</v>
      </c>
      <c r="I24" s="40">
        <v>300</v>
      </c>
      <c r="J24" s="40">
        <v>100</v>
      </c>
      <c r="K24" s="40">
        <v>50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12</v>
      </c>
      <c r="T24" s="89">
        <v>0</v>
      </c>
      <c r="U24" s="89">
        <f>SUM(L24:T24)</f>
        <v>12</v>
      </c>
    </row>
    <row r="25" spans="1:21" x14ac:dyDescent="0.25">
      <c r="A25" s="13" t="s">
        <v>33</v>
      </c>
      <c r="B25" s="14"/>
      <c r="C25" s="15" t="s">
        <v>29</v>
      </c>
      <c r="D25" s="15" t="s">
        <v>13</v>
      </c>
      <c r="E25" s="16">
        <v>902</v>
      </c>
      <c r="F25" s="15">
        <v>300</v>
      </c>
      <c r="G25" s="15">
        <v>300</v>
      </c>
      <c r="H25" s="40">
        <v>200</v>
      </c>
      <c r="I25" s="40">
        <v>200</v>
      </c>
      <c r="J25" s="40">
        <v>100</v>
      </c>
      <c r="K25" s="40">
        <v>100</v>
      </c>
      <c r="L25" s="89">
        <v>40</v>
      </c>
      <c r="M25" s="89">
        <v>5</v>
      </c>
      <c r="N25" s="89">
        <v>51</v>
      </c>
      <c r="O25" s="89">
        <v>1</v>
      </c>
      <c r="P25" s="89">
        <v>6</v>
      </c>
      <c r="Q25" s="89">
        <v>0</v>
      </c>
      <c r="R25" s="89">
        <v>32</v>
      </c>
      <c r="S25" s="89">
        <v>0</v>
      </c>
      <c r="T25" s="89">
        <v>0</v>
      </c>
      <c r="U25" s="89">
        <f t="shared" ref="U25:U27" si="3">SUM(L25:T25)</f>
        <v>135</v>
      </c>
    </row>
    <row r="26" spans="1:21" x14ac:dyDescent="0.25">
      <c r="A26" s="13" t="s">
        <v>34</v>
      </c>
      <c r="B26" s="14"/>
      <c r="C26" s="15" t="s">
        <v>35</v>
      </c>
      <c r="D26" s="15" t="s">
        <v>13</v>
      </c>
      <c r="E26" s="16">
        <v>675</v>
      </c>
      <c r="F26" s="15">
        <v>622</v>
      </c>
      <c r="G26" s="15">
        <v>622</v>
      </c>
      <c r="H26" s="40">
        <v>500</v>
      </c>
      <c r="I26" s="40">
        <v>500</v>
      </c>
      <c r="J26" s="40">
        <v>675</v>
      </c>
      <c r="K26" s="40">
        <v>675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f t="shared" si="3"/>
        <v>0</v>
      </c>
    </row>
    <row r="27" spans="1:21" s="2" customFormat="1" x14ac:dyDescent="0.25">
      <c r="A27" s="17" t="s">
        <v>36</v>
      </c>
      <c r="B27" s="18" t="s">
        <v>10</v>
      </c>
      <c r="C27" s="52" t="s">
        <v>37</v>
      </c>
      <c r="D27" s="52" t="s">
        <v>13</v>
      </c>
      <c r="E27" s="19">
        <v>5400</v>
      </c>
      <c r="F27" s="19">
        <v>300</v>
      </c>
      <c r="G27" s="19">
        <v>300</v>
      </c>
      <c r="H27" s="40">
        <v>300</v>
      </c>
      <c r="I27" s="40">
        <v>300</v>
      </c>
      <c r="J27" s="40">
        <v>300</v>
      </c>
      <c r="K27" s="40">
        <v>300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f t="shared" si="3"/>
        <v>0</v>
      </c>
    </row>
    <row r="28" spans="1:21" ht="15.75" thickBot="1" x14ac:dyDescent="0.3">
      <c r="A28" s="20" t="s">
        <v>10</v>
      </c>
      <c r="B28" s="20" t="s">
        <v>10</v>
      </c>
      <c r="C28" s="21" t="s">
        <v>10</v>
      </c>
      <c r="D28" s="21" t="s">
        <v>10</v>
      </c>
      <c r="E28" s="21" t="s">
        <v>10</v>
      </c>
      <c r="F28" s="22" t="s">
        <v>10</v>
      </c>
      <c r="L28" s="87"/>
      <c r="M28" s="87"/>
      <c r="N28" s="87"/>
      <c r="O28" s="87"/>
      <c r="P28" s="87"/>
      <c r="Q28" s="87"/>
      <c r="R28" s="87"/>
      <c r="S28" s="87"/>
      <c r="T28" s="87"/>
      <c r="U28" s="88"/>
    </row>
    <row r="29" spans="1:21" ht="15.75" thickBot="1" x14ac:dyDescent="0.3">
      <c r="A29" s="23" t="s">
        <v>38</v>
      </c>
      <c r="B29" s="24"/>
      <c r="C29" s="24"/>
      <c r="D29" s="25"/>
      <c r="E29" s="10">
        <f t="shared" ref="E29:T29" si="4">SUM(E31:E38)</f>
        <v>2795.1389799999997</v>
      </c>
      <c r="F29" s="10">
        <f t="shared" si="4"/>
        <v>353</v>
      </c>
      <c r="G29" s="10">
        <f t="shared" si="4"/>
        <v>353</v>
      </c>
      <c r="H29" s="10">
        <f t="shared" si="4"/>
        <v>566</v>
      </c>
      <c r="I29" s="10">
        <f t="shared" si="4"/>
        <v>566</v>
      </c>
      <c r="J29" s="10">
        <f t="shared" si="4"/>
        <v>461</v>
      </c>
      <c r="K29" s="10">
        <f t="shared" si="4"/>
        <v>461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10">
        <f t="shared" si="4"/>
        <v>0</v>
      </c>
      <c r="Q29" s="10">
        <f t="shared" si="4"/>
        <v>0</v>
      </c>
      <c r="R29" s="10">
        <f t="shared" si="4"/>
        <v>0</v>
      </c>
      <c r="S29" s="10">
        <f t="shared" si="4"/>
        <v>0</v>
      </c>
      <c r="T29" s="10">
        <f t="shared" si="4"/>
        <v>0</v>
      </c>
      <c r="U29" s="10">
        <f>SUM(L29:T29)</f>
        <v>0</v>
      </c>
    </row>
    <row r="30" spans="1:21" x14ac:dyDescent="0.25">
      <c r="A30" s="20" t="s">
        <v>10</v>
      </c>
      <c r="B30" s="20" t="s">
        <v>10</v>
      </c>
      <c r="C30" s="21" t="s">
        <v>10</v>
      </c>
      <c r="D30" s="21" t="s">
        <v>10</v>
      </c>
      <c r="E30" s="21" t="s">
        <v>10</v>
      </c>
      <c r="F30" s="22" t="s">
        <v>10</v>
      </c>
      <c r="L30" s="87"/>
      <c r="M30" s="87"/>
      <c r="N30" s="87"/>
      <c r="O30" s="87"/>
      <c r="P30" s="87"/>
      <c r="Q30" s="87"/>
      <c r="R30" s="87"/>
      <c r="S30" s="87"/>
      <c r="T30" s="87"/>
      <c r="U30" s="88"/>
    </row>
    <row r="31" spans="1:21" x14ac:dyDescent="0.25">
      <c r="A31" s="13" t="s">
        <v>39</v>
      </c>
      <c r="B31" s="14"/>
      <c r="C31" s="15" t="s">
        <v>40</v>
      </c>
      <c r="D31" s="15" t="s">
        <v>13</v>
      </c>
      <c r="E31" s="16">
        <v>956.13897999999995</v>
      </c>
      <c r="F31" s="15">
        <v>200</v>
      </c>
      <c r="G31" s="15">
        <v>200</v>
      </c>
      <c r="H31" s="40">
        <v>150</v>
      </c>
      <c r="I31" s="40">
        <v>150</v>
      </c>
      <c r="J31" s="40">
        <v>150</v>
      </c>
      <c r="K31" s="40">
        <v>150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90">
        <f>SUM(L31:T31)</f>
        <v>0</v>
      </c>
    </row>
    <row r="32" spans="1:21" x14ac:dyDescent="0.25">
      <c r="A32" s="13" t="s">
        <v>41</v>
      </c>
      <c r="B32" s="15"/>
      <c r="C32" s="15" t="s">
        <v>40</v>
      </c>
      <c r="D32" s="15" t="s">
        <v>13</v>
      </c>
      <c r="E32" s="16">
        <v>667</v>
      </c>
      <c r="F32" s="15">
        <v>50</v>
      </c>
      <c r="G32" s="15">
        <v>50</v>
      </c>
      <c r="H32" s="40">
        <v>50</v>
      </c>
      <c r="I32" s="40">
        <v>50</v>
      </c>
      <c r="J32" s="40">
        <v>50</v>
      </c>
      <c r="K32" s="40">
        <v>50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90">
        <f t="shared" ref="U32:U38" si="5">SUM(L32:T32)</f>
        <v>0</v>
      </c>
    </row>
    <row r="33" spans="1:21" x14ac:dyDescent="0.25">
      <c r="A33" s="13" t="s">
        <v>42</v>
      </c>
      <c r="B33" s="15"/>
      <c r="C33" s="15" t="s">
        <v>43</v>
      </c>
      <c r="D33" s="15" t="s">
        <v>13</v>
      </c>
      <c r="E33" s="16">
        <v>29</v>
      </c>
      <c r="F33" s="15">
        <v>3</v>
      </c>
      <c r="G33" s="15">
        <v>3</v>
      </c>
      <c r="H33" s="40">
        <v>5</v>
      </c>
      <c r="I33" s="40">
        <v>5</v>
      </c>
      <c r="J33" s="40">
        <v>0</v>
      </c>
      <c r="K33" s="40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90">
        <f t="shared" si="5"/>
        <v>0</v>
      </c>
    </row>
    <row r="34" spans="1:21" x14ac:dyDescent="0.25">
      <c r="A34" s="14" t="s">
        <v>44</v>
      </c>
      <c r="B34" s="15"/>
      <c r="C34" s="15" t="s">
        <v>25</v>
      </c>
      <c r="D34" s="15" t="s">
        <v>13</v>
      </c>
      <c r="E34" s="16">
        <v>109</v>
      </c>
      <c r="F34" s="15">
        <v>0</v>
      </c>
      <c r="G34" s="15">
        <v>0</v>
      </c>
      <c r="H34" s="15">
        <v>109</v>
      </c>
      <c r="I34" s="15">
        <v>109</v>
      </c>
      <c r="J34" s="15">
        <v>109</v>
      </c>
      <c r="K34" s="15">
        <v>109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90">
        <f t="shared" si="5"/>
        <v>0</v>
      </c>
    </row>
    <row r="35" spans="1:21" x14ac:dyDescent="0.25">
      <c r="A35" s="14" t="s">
        <v>45</v>
      </c>
      <c r="B35" s="15"/>
      <c r="C35" s="15" t="s">
        <v>25</v>
      </c>
      <c r="D35" s="15" t="s">
        <v>13</v>
      </c>
      <c r="E35" s="16">
        <v>66</v>
      </c>
      <c r="F35" s="15">
        <v>0</v>
      </c>
      <c r="G35" s="15">
        <v>0</v>
      </c>
      <c r="H35" s="15">
        <v>66</v>
      </c>
      <c r="I35" s="15">
        <v>66</v>
      </c>
      <c r="J35" s="15">
        <v>66</v>
      </c>
      <c r="K35" s="15">
        <v>66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90">
        <f t="shared" si="5"/>
        <v>0</v>
      </c>
    </row>
    <row r="36" spans="1:21" x14ac:dyDescent="0.25">
      <c r="A36" s="14" t="s">
        <v>46</v>
      </c>
      <c r="B36" s="15"/>
      <c r="C36" s="15" t="s">
        <v>25</v>
      </c>
      <c r="D36" s="15" t="s">
        <v>13</v>
      </c>
      <c r="E36" s="16">
        <v>29</v>
      </c>
      <c r="F36" s="15">
        <v>0</v>
      </c>
      <c r="G36" s="15">
        <v>0</v>
      </c>
      <c r="H36" s="15">
        <v>29</v>
      </c>
      <c r="I36" s="15">
        <v>29</v>
      </c>
      <c r="J36" s="15">
        <v>29</v>
      </c>
      <c r="K36" s="15">
        <v>29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90">
        <f t="shared" si="5"/>
        <v>0</v>
      </c>
    </row>
    <row r="37" spans="1:21" x14ac:dyDescent="0.25">
      <c r="A37" s="14" t="s">
        <v>47</v>
      </c>
      <c r="B37" s="15"/>
      <c r="C37" s="15" t="s">
        <v>25</v>
      </c>
      <c r="D37" s="15" t="s">
        <v>13</v>
      </c>
      <c r="E37" s="16">
        <v>341</v>
      </c>
      <c r="F37" s="15">
        <v>0</v>
      </c>
      <c r="G37" s="15">
        <v>0</v>
      </c>
      <c r="H37" s="15">
        <v>57</v>
      </c>
      <c r="I37" s="15">
        <v>57</v>
      </c>
      <c r="J37" s="15">
        <v>57</v>
      </c>
      <c r="K37" s="15">
        <v>57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90">
        <f t="shared" si="5"/>
        <v>0</v>
      </c>
    </row>
    <row r="38" spans="1:21" x14ac:dyDescent="0.25">
      <c r="A38" s="13" t="s">
        <v>48</v>
      </c>
      <c r="B38" s="15"/>
      <c r="C38" s="15" t="s">
        <v>49</v>
      </c>
      <c r="D38" s="15" t="s">
        <v>13</v>
      </c>
      <c r="E38" s="16">
        <v>598</v>
      </c>
      <c r="F38" s="15">
        <v>100</v>
      </c>
      <c r="G38" s="15">
        <v>100</v>
      </c>
      <c r="H38" s="40">
        <v>100</v>
      </c>
      <c r="I38" s="40">
        <v>100</v>
      </c>
      <c r="J38" s="40">
        <v>0</v>
      </c>
      <c r="K38" s="40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90">
        <f t="shared" si="5"/>
        <v>0</v>
      </c>
    </row>
    <row r="39" spans="1:21" ht="15.75" thickBot="1" x14ac:dyDescent="0.3">
      <c r="A39" s="20" t="s">
        <v>10</v>
      </c>
      <c r="B39" s="20" t="s">
        <v>10</v>
      </c>
      <c r="C39" s="21" t="s">
        <v>10</v>
      </c>
      <c r="D39" s="21" t="s">
        <v>10</v>
      </c>
      <c r="E39" s="21" t="s">
        <v>10</v>
      </c>
      <c r="F39" s="22" t="s">
        <v>10</v>
      </c>
      <c r="L39" s="87"/>
      <c r="M39" s="87"/>
      <c r="N39" s="87"/>
      <c r="O39" s="87"/>
      <c r="P39" s="87"/>
      <c r="Q39" s="87"/>
      <c r="R39" s="87"/>
      <c r="S39" s="87"/>
      <c r="T39" s="87"/>
      <c r="U39" s="88"/>
    </row>
    <row r="40" spans="1:21" ht="15.75" thickBot="1" x14ac:dyDescent="0.3">
      <c r="A40" s="7" t="s">
        <v>50</v>
      </c>
      <c r="B40" s="8"/>
      <c r="C40" s="26"/>
      <c r="D40" s="25"/>
      <c r="E40" s="10">
        <f t="shared" ref="E40:T40" si="6">SUM(E42:E62)</f>
        <v>108759.489</v>
      </c>
      <c r="F40" s="10">
        <f t="shared" si="6"/>
        <v>14548</v>
      </c>
      <c r="G40" s="10">
        <f t="shared" si="6"/>
        <v>10447</v>
      </c>
      <c r="H40" s="10">
        <f t="shared" si="6"/>
        <v>9722</v>
      </c>
      <c r="I40" s="10">
        <f t="shared" si="6"/>
        <v>8915</v>
      </c>
      <c r="J40" s="10">
        <f>SUM(J42:J62)</f>
        <v>8878</v>
      </c>
      <c r="K40" s="10">
        <f t="shared" si="6"/>
        <v>5378</v>
      </c>
      <c r="L40" s="10">
        <f t="shared" si="6"/>
        <v>155</v>
      </c>
      <c r="M40" s="10">
        <f t="shared" si="6"/>
        <v>93</v>
      </c>
      <c r="N40" s="10">
        <f t="shared" si="6"/>
        <v>14</v>
      </c>
      <c r="O40" s="10">
        <f t="shared" si="6"/>
        <v>125</v>
      </c>
      <c r="P40" s="10">
        <f t="shared" si="6"/>
        <v>98</v>
      </c>
      <c r="Q40" s="10">
        <f t="shared" si="6"/>
        <v>509</v>
      </c>
      <c r="R40" s="10">
        <f t="shared" si="6"/>
        <v>104</v>
      </c>
      <c r="S40" s="10">
        <f t="shared" si="6"/>
        <v>94</v>
      </c>
      <c r="T40" s="10">
        <f t="shared" si="6"/>
        <v>4</v>
      </c>
      <c r="U40" s="10">
        <f>SUM(L40:T40)</f>
        <v>1196</v>
      </c>
    </row>
    <row r="41" spans="1:21" x14ac:dyDescent="0.25">
      <c r="A41" s="20" t="s">
        <v>10</v>
      </c>
      <c r="B41" s="20" t="s">
        <v>10</v>
      </c>
      <c r="C41" s="21" t="s">
        <v>10</v>
      </c>
      <c r="D41" s="21" t="s">
        <v>10</v>
      </c>
      <c r="E41" s="21" t="s">
        <v>10</v>
      </c>
      <c r="F41" s="22" t="s">
        <v>10</v>
      </c>
      <c r="L41" s="87"/>
      <c r="M41" s="87"/>
      <c r="N41" s="87"/>
      <c r="O41" s="87"/>
      <c r="P41" s="87"/>
      <c r="Q41" s="87"/>
      <c r="R41" s="87"/>
      <c r="S41" s="87"/>
      <c r="T41" s="87"/>
      <c r="U41" s="88"/>
    </row>
    <row r="42" spans="1:21" x14ac:dyDescent="0.25">
      <c r="A42" s="13" t="s">
        <v>189</v>
      </c>
      <c r="B42" s="54"/>
      <c r="C42" s="15" t="s">
        <v>52</v>
      </c>
      <c r="D42" s="15" t="s">
        <v>20</v>
      </c>
      <c r="E42" s="16">
        <v>5268</v>
      </c>
      <c r="F42" s="16">
        <v>1100</v>
      </c>
      <c r="G42" s="50">
        <v>1100</v>
      </c>
      <c r="H42" s="40">
        <v>1300</v>
      </c>
      <c r="I42" s="40">
        <v>800</v>
      </c>
      <c r="J42" s="40">
        <v>800</v>
      </c>
      <c r="K42" s="40">
        <v>1000</v>
      </c>
      <c r="L42" s="90">
        <v>0</v>
      </c>
      <c r="M42" s="90">
        <v>0</v>
      </c>
      <c r="N42" s="90">
        <v>0</v>
      </c>
      <c r="O42" s="90">
        <v>12</v>
      </c>
      <c r="P42" s="90">
        <v>0</v>
      </c>
      <c r="Q42" s="90">
        <v>0</v>
      </c>
      <c r="R42" s="90">
        <v>55</v>
      </c>
      <c r="S42" s="90">
        <v>0</v>
      </c>
      <c r="T42" s="90">
        <v>2</v>
      </c>
      <c r="U42" s="90">
        <f>SUM(L42:T42)</f>
        <v>69</v>
      </c>
    </row>
    <row r="43" spans="1:21" x14ac:dyDescent="0.25">
      <c r="A43" s="13" t="s">
        <v>53</v>
      </c>
      <c r="B43" s="14"/>
      <c r="C43" s="15" t="s">
        <v>24</v>
      </c>
      <c r="D43" s="15" t="s">
        <v>20</v>
      </c>
      <c r="E43" s="16">
        <v>4167</v>
      </c>
      <c r="F43" s="16">
        <v>868</v>
      </c>
      <c r="G43" s="50">
        <v>568</v>
      </c>
      <c r="H43" s="40">
        <v>750</v>
      </c>
      <c r="I43" s="40">
        <v>750</v>
      </c>
      <c r="J43" s="40">
        <v>900</v>
      </c>
      <c r="K43" s="40">
        <v>500</v>
      </c>
      <c r="L43" s="90">
        <v>41</v>
      </c>
      <c r="M43" s="90">
        <v>73</v>
      </c>
      <c r="N43" s="90">
        <v>4</v>
      </c>
      <c r="O43" s="90">
        <v>62</v>
      </c>
      <c r="P43" s="90">
        <v>13</v>
      </c>
      <c r="Q43" s="90">
        <v>0</v>
      </c>
      <c r="R43" s="90">
        <v>0</v>
      </c>
      <c r="S43" s="90">
        <v>12</v>
      </c>
      <c r="T43" s="90">
        <v>0</v>
      </c>
      <c r="U43" s="90">
        <f t="shared" ref="U43:U51" si="7">SUM(L43:T43)</f>
        <v>205</v>
      </c>
    </row>
    <row r="44" spans="1:21" x14ac:dyDescent="0.25">
      <c r="A44" s="13" t="s">
        <v>51</v>
      </c>
      <c r="B44" s="14"/>
      <c r="C44" s="15" t="s">
        <v>54</v>
      </c>
      <c r="D44" s="15" t="s">
        <v>20</v>
      </c>
      <c r="E44" s="16">
        <v>4776</v>
      </c>
      <c r="F44" s="16">
        <v>950</v>
      </c>
      <c r="G44" s="50">
        <v>950</v>
      </c>
      <c r="H44" s="40">
        <v>700</v>
      </c>
      <c r="I44" s="40">
        <v>700</v>
      </c>
      <c r="J44" s="40">
        <v>800</v>
      </c>
      <c r="K44" s="40">
        <v>300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f t="shared" si="7"/>
        <v>0</v>
      </c>
    </row>
    <row r="45" spans="1:21" x14ac:dyDescent="0.25">
      <c r="A45" s="13" t="s">
        <v>55</v>
      </c>
      <c r="B45" s="14"/>
      <c r="C45" s="15" t="s">
        <v>29</v>
      </c>
      <c r="D45" s="15" t="s">
        <v>20</v>
      </c>
      <c r="E45" s="16">
        <v>2602</v>
      </c>
      <c r="F45" s="16">
        <v>38</v>
      </c>
      <c r="G45" s="50">
        <v>141</v>
      </c>
      <c r="H45" s="40">
        <v>10</v>
      </c>
      <c r="I45" s="40">
        <v>140</v>
      </c>
      <c r="J45" s="40">
        <v>0</v>
      </c>
      <c r="K45" s="4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f t="shared" si="7"/>
        <v>0</v>
      </c>
    </row>
    <row r="46" spans="1:21" x14ac:dyDescent="0.25">
      <c r="A46" s="13" t="s">
        <v>56</v>
      </c>
      <c r="B46" s="15" t="s">
        <v>58</v>
      </c>
      <c r="C46" s="15" t="s">
        <v>52</v>
      </c>
      <c r="D46" s="15" t="s">
        <v>20</v>
      </c>
      <c r="E46" s="16">
        <v>17322</v>
      </c>
      <c r="F46" s="16">
        <v>0</v>
      </c>
      <c r="G46" s="50">
        <v>0</v>
      </c>
      <c r="H46" s="40">
        <v>173</v>
      </c>
      <c r="I46" s="40">
        <v>173</v>
      </c>
      <c r="J46" s="40">
        <v>878</v>
      </c>
      <c r="K46" s="40">
        <v>378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f t="shared" si="7"/>
        <v>0</v>
      </c>
    </row>
    <row r="47" spans="1:21" x14ac:dyDescent="0.25">
      <c r="A47" s="13" t="s">
        <v>57</v>
      </c>
      <c r="B47" s="15" t="s">
        <v>58</v>
      </c>
      <c r="C47" s="15" t="s">
        <v>52</v>
      </c>
      <c r="D47" s="15" t="s">
        <v>20</v>
      </c>
      <c r="E47" s="16">
        <v>5845</v>
      </c>
      <c r="F47" s="16">
        <v>0</v>
      </c>
      <c r="G47" s="50">
        <v>96</v>
      </c>
      <c r="H47" s="40">
        <v>0</v>
      </c>
      <c r="I47" s="40">
        <v>63</v>
      </c>
      <c r="J47" s="40">
        <v>0</v>
      </c>
      <c r="K47" s="4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f t="shared" si="7"/>
        <v>0</v>
      </c>
    </row>
    <row r="48" spans="1:21" x14ac:dyDescent="0.25">
      <c r="A48" s="13" t="s">
        <v>59</v>
      </c>
      <c r="B48" s="15" t="s">
        <v>58</v>
      </c>
      <c r="C48" s="15" t="s">
        <v>52</v>
      </c>
      <c r="D48" s="15" t="s">
        <v>20</v>
      </c>
      <c r="E48" s="16">
        <v>11690</v>
      </c>
      <c r="F48" s="16">
        <v>3500</v>
      </c>
      <c r="G48" s="50">
        <v>2500</v>
      </c>
      <c r="H48" s="40">
        <v>1500</v>
      </c>
      <c r="I48" s="40">
        <v>1000</v>
      </c>
      <c r="J48" s="40">
        <v>1000</v>
      </c>
      <c r="K48" s="40">
        <v>500</v>
      </c>
      <c r="L48" s="90">
        <v>2</v>
      </c>
      <c r="M48" s="90">
        <v>0</v>
      </c>
      <c r="N48" s="90">
        <v>5</v>
      </c>
      <c r="O48" s="90">
        <v>1</v>
      </c>
      <c r="P48" s="90">
        <v>2</v>
      </c>
      <c r="Q48" s="90">
        <v>508</v>
      </c>
      <c r="R48" s="90">
        <v>1</v>
      </c>
      <c r="S48" s="90">
        <v>2</v>
      </c>
      <c r="T48" s="90">
        <v>1</v>
      </c>
      <c r="U48" s="90">
        <f t="shared" si="7"/>
        <v>522</v>
      </c>
    </row>
    <row r="49" spans="1:22" x14ac:dyDescent="0.25">
      <c r="A49" s="13" t="s">
        <v>60</v>
      </c>
      <c r="B49" s="15" t="s">
        <v>58</v>
      </c>
      <c r="C49" s="15" t="s">
        <v>61</v>
      </c>
      <c r="D49" s="15" t="s">
        <v>20</v>
      </c>
      <c r="E49" s="16">
        <v>7570</v>
      </c>
      <c r="F49" s="16">
        <v>3000</v>
      </c>
      <c r="G49" s="50">
        <v>0</v>
      </c>
      <c r="H49" s="40">
        <v>889</v>
      </c>
      <c r="I49" s="40">
        <v>889</v>
      </c>
      <c r="J49" s="40">
        <v>0</v>
      </c>
      <c r="K49" s="4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f t="shared" si="7"/>
        <v>0</v>
      </c>
    </row>
    <row r="50" spans="1:22" x14ac:dyDescent="0.25">
      <c r="A50" s="13" t="s">
        <v>62</v>
      </c>
      <c r="B50" s="15"/>
      <c r="C50" s="15" t="s">
        <v>37</v>
      </c>
      <c r="D50" s="15" t="s">
        <v>13</v>
      </c>
      <c r="E50" s="16">
        <v>4900</v>
      </c>
      <c r="F50" s="15">
        <v>1000</v>
      </c>
      <c r="G50" s="15">
        <v>1000</v>
      </c>
      <c r="H50" s="40">
        <v>500</v>
      </c>
      <c r="I50" s="40">
        <v>500</v>
      </c>
      <c r="J50" s="40">
        <v>500</v>
      </c>
      <c r="K50" s="40">
        <v>200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90">
        <v>0</v>
      </c>
      <c r="S50" s="90">
        <v>0</v>
      </c>
      <c r="T50" s="90">
        <v>0</v>
      </c>
      <c r="U50" s="90">
        <f t="shared" si="7"/>
        <v>0</v>
      </c>
    </row>
    <row r="51" spans="1:22" x14ac:dyDescent="0.25">
      <c r="A51" s="13" t="s">
        <v>64</v>
      </c>
      <c r="B51" s="14"/>
      <c r="C51" s="15" t="s">
        <v>63</v>
      </c>
      <c r="D51" s="15" t="s">
        <v>13</v>
      </c>
      <c r="E51" s="15">
        <v>1058</v>
      </c>
      <c r="F51" s="15">
        <v>142</v>
      </c>
      <c r="G51" s="15">
        <v>142</v>
      </c>
      <c r="H51" s="40">
        <v>100</v>
      </c>
      <c r="I51" s="40">
        <v>100</v>
      </c>
      <c r="J51" s="40">
        <v>50</v>
      </c>
      <c r="K51" s="40">
        <v>50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90">
        <v>0</v>
      </c>
      <c r="S51" s="90">
        <v>0</v>
      </c>
      <c r="T51" s="90">
        <v>0</v>
      </c>
      <c r="U51" s="90">
        <f t="shared" si="7"/>
        <v>0</v>
      </c>
    </row>
    <row r="52" spans="1:22" s="81" customFormat="1" x14ac:dyDescent="0.25">
      <c r="A52" s="77" t="s">
        <v>183</v>
      </c>
      <c r="B52" s="78"/>
      <c r="C52" s="79" t="s">
        <v>63</v>
      </c>
      <c r="D52" s="79" t="s">
        <v>13</v>
      </c>
      <c r="E52" s="79">
        <f>20.2*200</f>
        <v>4040</v>
      </c>
      <c r="F52" s="15"/>
      <c r="G52" s="15"/>
      <c r="H52" s="40"/>
      <c r="I52" s="83"/>
      <c r="J52" s="83">
        <v>350</v>
      </c>
      <c r="K52" s="83">
        <v>350</v>
      </c>
      <c r="L52" s="91">
        <v>0</v>
      </c>
      <c r="M52" s="91">
        <v>0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f>SUM(L52:T52)</f>
        <v>0</v>
      </c>
    </row>
    <row r="53" spans="1:22" s="81" customFormat="1" x14ac:dyDescent="0.25">
      <c r="A53" s="77" t="s">
        <v>184</v>
      </c>
      <c r="B53" s="77"/>
      <c r="C53" s="79" t="s">
        <v>63</v>
      </c>
      <c r="D53" s="79" t="s">
        <v>13</v>
      </c>
      <c r="E53" s="79">
        <f>12*200</f>
        <v>2400</v>
      </c>
      <c r="F53" s="15"/>
      <c r="G53" s="15"/>
      <c r="H53" s="40"/>
      <c r="I53" s="83"/>
      <c r="J53" s="83">
        <v>200</v>
      </c>
      <c r="K53" s="83">
        <v>200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f>SUM(L53:T53)</f>
        <v>0</v>
      </c>
    </row>
    <row r="54" spans="1:22" x14ac:dyDescent="0.25">
      <c r="A54" s="13" t="s">
        <v>65</v>
      </c>
      <c r="B54" s="14"/>
      <c r="C54" s="15" t="s">
        <v>66</v>
      </c>
      <c r="D54" s="15" t="s">
        <v>13</v>
      </c>
      <c r="E54" s="15">
        <v>1073</v>
      </c>
      <c r="F54" s="15">
        <v>250</v>
      </c>
      <c r="G54" s="15">
        <v>250</v>
      </c>
      <c r="H54" s="40">
        <v>150</v>
      </c>
      <c r="I54" s="40">
        <v>150</v>
      </c>
      <c r="J54" s="40">
        <v>150</v>
      </c>
      <c r="K54" s="40">
        <v>50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90">
        <f>SUM(L54:T54)</f>
        <v>0</v>
      </c>
    </row>
    <row r="55" spans="1:22" x14ac:dyDescent="0.25">
      <c r="A55" s="13" t="s">
        <v>67</v>
      </c>
      <c r="B55" s="14"/>
      <c r="C55" s="15" t="s">
        <v>63</v>
      </c>
      <c r="D55" s="15" t="s">
        <v>13</v>
      </c>
      <c r="E55" s="15">
        <v>550</v>
      </c>
      <c r="F55" s="15">
        <v>200</v>
      </c>
      <c r="G55" s="15">
        <v>200</v>
      </c>
      <c r="H55" s="40">
        <v>200</v>
      </c>
      <c r="I55" s="40">
        <v>200</v>
      </c>
      <c r="J55" s="40">
        <v>0</v>
      </c>
      <c r="K55" s="40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90">
        <f t="shared" ref="U55:U59" si="8">SUM(L55:T55)</f>
        <v>0</v>
      </c>
    </row>
    <row r="56" spans="1:22" x14ac:dyDescent="0.25">
      <c r="A56" s="13" t="s">
        <v>68</v>
      </c>
      <c r="B56" s="14"/>
      <c r="C56" s="15" t="s">
        <v>29</v>
      </c>
      <c r="D56" s="15" t="s">
        <v>13</v>
      </c>
      <c r="E56" s="15">
        <v>956</v>
      </c>
      <c r="F56" s="15">
        <v>250</v>
      </c>
      <c r="G56" s="15">
        <v>250</v>
      </c>
      <c r="H56" s="40">
        <v>200</v>
      </c>
      <c r="I56" s="40">
        <v>200</v>
      </c>
      <c r="J56" s="40">
        <v>0</v>
      </c>
      <c r="K56" s="40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90">
        <f t="shared" si="8"/>
        <v>0</v>
      </c>
    </row>
    <row r="57" spans="1:22" x14ac:dyDescent="0.25">
      <c r="A57" s="13" t="s">
        <v>69</v>
      </c>
      <c r="B57" s="14"/>
      <c r="C57" s="15" t="s">
        <v>29</v>
      </c>
      <c r="D57" s="15" t="s">
        <v>13</v>
      </c>
      <c r="E57" s="16">
        <v>1599.489</v>
      </c>
      <c r="F57" s="15">
        <v>100</v>
      </c>
      <c r="G57" s="15">
        <v>100</v>
      </c>
      <c r="H57" s="40">
        <v>150</v>
      </c>
      <c r="I57" s="40">
        <v>150</v>
      </c>
      <c r="J57" s="40">
        <v>150</v>
      </c>
      <c r="K57" s="40">
        <v>150</v>
      </c>
      <c r="L57" s="89">
        <v>0</v>
      </c>
      <c r="M57" s="89">
        <v>0</v>
      </c>
      <c r="N57" s="89">
        <v>0</v>
      </c>
      <c r="O57" s="89">
        <v>0</v>
      </c>
      <c r="P57" s="89">
        <v>66</v>
      </c>
      <c r="Q57" s="89">
        <v>0</v>
      </c>
      <c r="R57" s="89">
        <v>25</v>
      </c>
      <c r="S57" s="89">
        <v>80</v>
      </c>
      <c r="T57" s="89">
        <v>0</v>
      </c>
      <c r="U57" s="90">
        <f t="shared" si="8"/>
        <v>171</v>
      </c>
    </row>
    <row r="58" spans="1:22" x14ac:dyDescent="0.25">
      <c r="A58" s="13" t="s">
        <v>70</v>
      </c>
      <c r="B58" s="14"/>
      <c r="C58" s="15" t="s">
        <v>29</v>
      </c>
      <c r="D58" s="15" t="s">
        <v>13</v>
      </c>
      <c r="E58" s="15">
        <v>319</v>
      </c>
      <c r="F58" s="15">
        <v>50</v>
      </c>
      <c r="G58" s="15">
        <v>50</v>
      </c>
      <c r="H58" s="40">
        <v>50</v>
      </c>
      <c r="I58" s="40">
        <v>50</v>
      </c>
      <c r="J58" s="40">
        <v>50</v>
      </c>
      <c r="K58" s="40">
        <v>50</v>
      </c>
      <c r="L58" s="89">
        <v>0</v>
      </c>
      <c r="M58" s="89">
        <v>20</v>
      </c>
      <c r="N58" s="89">
        <v>5</v>
      </c>
      <c r="O58" s="89">
        <v>50</v>
      </c>
      <c r="P58" s="89">
        <v>0</v>
      </c>
      <c r="Q58" s="89">
        <v>0</v>
      </c>
      <c r="R58" s="89">
        <v>0</v>
      </c>
      <c r="S58" s="89">
        <v>0</v>
      </c>
      <c r="T58" s="89">
        <v>1</v>
      </c>
      <c r="U58" s="90">
        <f t="shared" si="8"/>
        <v>76</v>
      </c>
    </row>
    <row r="59" spans="1:22" x14ac:dyDescent="0.25">
      <c r="A59" s="13" t="s">
        <v>71</v>
      </c>
      <c r="B59" s="14"/>
      <c r="C59" s="15" t="s">
        <v>29</v>
      </c>
      <c r="D59" s="15" t="s">
        <v>13</v>
      </c>
      <c r="E59" s="15">
        <v>963</v>
      </c>
      <c r="F59" s="15">
        <v>100</v>
      </c>
      <c r="G59" s="15">
        <v>100</v>
      </c>
      <c r="H59" s="40">
        <v>50</v>
      </c>
      <c r="I59" s="40">
        <v>50</v>
      </c>
      <c r="J59" s="40">
        <v>50</v>
      </c>
      <c r="K59" s="40">
        <v>50</v>
      </c>
      <c r="L59" s="89">
        <v>112</v>
      </c>
      <c r="M59" s="89">
        <v>0</v>
      </c>
      <c r="N59" s="89">
        <v>0</v>
      </c>
      <c r="O59" s="89">
        <v>0</v>
      </c>
      <c r="P59" s="89">
        <v>17</v>
      </c>
      <c r="Q59" s="89">
        <v>1</v>
      </c>
      <c r="R59" s="89">
        <v>1</v>
      </c>
      <c r="S59" s="89">
        <v>0</v>
      </c>
      <c r="T59" s="89">
        <v>0</v>
      </c>
      <c r="U59" s="90">
        <f t="shared" si="8"/>
        <v>131</v>
      </c>
    </row>
    <row r="60" spans="1:22" s="81" customFormat="1" x14ac:dyDescent="0.25">
      <c r="A60" s="77" t="s">
        <v>210</v>
      </c>
      <c r="B60" s="78"/>
      <c r="C60" s="79" t="s">
        <v>29</v>
      </c>
      <c r="D60" s="79" t="s">
        <v>13</v>
      </c>
      <c r="E60" s="79">
        <v>13000</v>
      </c>
      <c r="F60" s="79"/>
      <c r="G60" s="79"/>
      <c r="H60" s="83"/>
      <c r="I60" s="83">
        <v>0</v>
      </c>
      <c r="J60" s="83">
        <v>0</v>
      </c>
      <c r="K60" s="83">
        <v>100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22</v>
      </c>
      <c r="S60" s="91">
        <v>0</v>
      </c>
      <c r="T60" s="91">
        <v>0</v>
      </c>
      <c r="U60" s="91">
        <f>SUM(L60:T60)</f>
        <v>22</v>
      </c>
    </row>
    <row r="61" spans="1:22" x14ac:dyDescent="0.25">
      <c r="A61" s="13" t="s">
        <v>72</v>
      </c>
      <c r="B61" s="15" t="s">
        <v>58</v>
      </c>
      <c r="C61" s="15" t="s">
        <v>27</v>
      </c>
      <c r="D61" s="15" t="s">
        <v>20</v>
      </c>
      <c r="E61" s="16">
        <v>13329</v>
      </c>
      <c r="F61" s="16">
        <v>2000</v>
      </c>
      <c r="G61" s="50">
        <v>2000</v>
      </c>
      <c r="H61" s="40">
        <v>2000</v>
      </c>
      <c r="I61" s="40">
        <v>2000</v>
      </c>
      <c r="J61" s="40">
        <v>2000</v>
      </c>
      <c r="K61" s="40">
        <v>1000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f>SUM(L61:T61)</f>
        <v>0</v>
      </c>
    </row>
    <row r="62" spans="1:22" x14ac:dyDescent="0.25">
      <c r="A62" s="13" t="s">
        <v>72</v>
      </c>
      <c r="B62" s="15" t="s">
        <v>58</v>
      </c>
      <c r="C62" s="15" t="s">
        <v>27</v>
      </c>
      <c r="D62" s="15" t="s">
        <v>20</v>
      </c>
      <c r="E62" s="16">
        <v>5332</v>
      </c>
      <c r="F62" s="16">
        <v>1000</v>
      </c>
      <c r="G62" s="50">
        <v>1000</v>
      </c>
      <c r="H62" s="40">
        <v>1000</v>
      </c>
      <c r="I62" s="40">
        <v>1000</v>
      </c>
      <c r="J62" s="40">
        <v>1000</v>
      </c>
      <c r="K62" s="40">
        <v>500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f>SUM(L62:T62)</f>
        <v>0</v>
      </c>
    </row>
    <row r="63" spans="1:22" ht="15.75" thickBot="1" x14ac:dyDescent="0.3">
      <c r="A63" s="27" t="s">
        <v>10</v>
      </c>
      <c r="B63" s="20" t="s">
        <v>10</v>
      </c>
      <c r="C63" s="21" t="s">
        <v>10</v>
      </c>
      <c r="D63" s="21" t="s">
        <v>10</v>
      </c>
      <c r="E63" s="28" t="s">
        <v>10</v>
      </c>
      <c r="F63" s="29" t="s">
        <v>10</v>
      </c>
      <c r="L63" s="87"/>
      <c r="M63" s="87"/>
      <c r="N63" s="87"/>
      <c r="O63" s="87"/>
      <c r="P63" s="87"/>
      <c r="Q63" s="87"/>
      <c r="R63" s="87"/>
      <c r="S63" s="87"/>
      <c r="T63" s="87"/>
      <c r="U63" s="88"/>
    </row>
    <row r="64" spans="1:22" ht="15.75" thickBot="1" x14ac:dyDescent="0.3">
      <c r="A64" s="30" t="s">
        <v>73</v>
      </c>
      <c r="B64" s="31"/>
      <c r="C64" s="9"/>
      <c r="D64" s="8"/>
      <c r="E64" s="10">
        <f t="shared" ref="E64:T64" si="9">SUM(E66:E85)</f>
        <v>272639.37343000004</v>
      </c>
      <c r="F64" s="10">
        <f t="shared" si="9"/>
        <v>26697.138607500001</v>
      </c>
      <c r="G64" s="10">
        <f t="shared" si="9"/>
        <v>38816</v>
      </c>
      <c r="H64" s="10">
        <f t="shared" si="9"/>
        <v>11404</v>
      </c>
      <c r="I64" s="10">
        <f t="shared" si="9"/>
        <v>12919</v>
      </c>
      <c r="J64" s="10">
        <f t="shared" si="9"/>
        <v>10811</v>
      </c>
      <c r="K64" s="10">
        <f t="shared" si="9"/>
        <v>9811</v>
      </c>
      <c r="L64" s="10">
        <f t="shared" si="9"/>
        <v>116</v>
      </c>
      <c r="M64" s="10">
        <f t="shared" si="9"/>
        <v>28</v>
      </c>
      <c r="N64" s="10">
        <f t="shared" si="9"/>
        <v>21</v>
      </c>
      <c r="O64" s="10">
        <f t="shared" si="9"/>
        <v>21</v>
      </c>
      <c r="P64" s="10">
        <f t="shared" si="9"/>
        <v>0</v>
      </c>
      <c r="Q64" s="10">
        <f t="shared" si="9"/>
        <v>34</v>
      </c>
      <c r="R64" s="10">
        <f t="shared" si="9"/>
        <v>8</v>
      </c>
      <c r="S64" s="10">
        <f t="shared" si="9"/>
        <v>478</v>
      </c>
      <c r="T64" s="10">
        <f t="shared" si="9"/>
        <v>187</v>
      </c>
      <c r="U64" s="10">
        <f>SUM(L64:T64)</f>
        <v>893</v>
      </c>
      <c r="V64" s="133"/>
    </row>
    <row r="65" spans="1:753" x14ac:dyDescent="0.25">
      <c r="A65" s="27" t="s">
        <v>10</v>
      </c>
      <c r="B65" s="20" t="s">
        <v>10</v>
      </c>
      <c r="C65" s="21" t="s">
        <v>10</v>
      </c>
      <c r="D65" s="21" t="s">
        <v>10</v>
      </c>
      <c r="E65" s="21" t="s">
        <v>10</v>
      </c>
      <c r="F65" s="22" t="s">
        <v>10</v>
      </c>
      <c r="L65" s="87"/>
      <c r="M65" s="87"/>
      <c r="N65" s="87"/>
      <c r="O65" s="87"/>
      <c r="P65" s="87"/>
      <c r="Q65" s="87"/>
      <c r="R65" s="87"/>
      <c r="S65" s="87"/>
      <c r="T65" s="87"/>
      <c r="U65" s="88"/>
    </row>
    <row r="66" spans="1:753" x14ac:dyDescent="0.25">
      <c r="A66" s="13" t="s">
        <v>74</v>
      </c>
      <c r="B66" s="15"/>
      <c r="C66" s="15" t="s">
        <v>75</v>
      </c>
      <c r="D66" s="15" t="s">
        <v>20</v>
      </c>
      <c r="E66" s="16">
        <v>2689</v>
      </c>
      <c r="F66" s="16">
        <v>62</v>
      </c>
      <c r="G66" s="50">
        <v>664</v>
      </c>
      <c r="H66" s="40">
        <v>664</v>
      </c>
      <c r="I66" s="40">
        <v>656</v>
      </c>
      <c r="J66" s="40">
        <v>0</v>
      </c>
      <c r="K66" s="4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f>SUM(L66:T66)</f>
        <v>0</v>
      </c>
    </row>
    <row r="67" spans="1:753" ht="14.45" customHeight="1" x14ac:dyDescent="0.25">
      <c r="A67" s="13" t="s">
        <v>76</v>
      </c>
      <c r="B67" s="15"/>
      <c r="C67" s="15" t="s">
        <v>24</v>
      </c>
      <c r="D67" s="15" t="s">
        <v>20</v>
      </c>
      <c r="E67" s="16">
        <v>921</v>
      </c>
      <c r="F67" s="16">
        <v>410</v>
      </c>
      <c r="G67" s="50">
        <v>100</v>
      </c>
      <c r="H67" s="40">
        <v>287</v>
      </c>
      <c r="I67" s="40">
        <v>200</v>
      </c>
      <c r="J67" s="40">
        <v>0</v>
      </c>
      <c r="K67" s="4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f t="shared" ref="U67:U71" si="10">SUM(L67:T67)</f>
        <v>0</v>
      </c>
    </row>
    <row r="68" spans="1:753" x14ac:dyDescent="0.25">
      <c r="A68" s="32" t="s">
        <v>77</v>
      </c>
      <c r="B68" s="55"/>
      <c r="C68" s="15" t="s">
        <v>54</v>
      </c>
      <c r="D68" s="15" t="s">
        <v>20</v>
      </c>
      <c r="E68" s="16">
        <v>13444</v>
      </c>
      <c r="F68" s="16">
        <v>2375</v>
      </c>
      <c r="G68" s="50">
        <v>2163</v>
      </c>
      <c r="H68" s="40">
        <v>50</v>
      </c>
      <c r="I68" s="40">
        <v>783</v>
      </c>
      <c r="J68" s="40">
        <v>0</v>
      </c>
      <c r="K68" s="4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f t="shared" si="10"/>
        <v>0</v>
      </c>
    </row>
    <row r="69" spans="1:753" ht="14.45" customHeight="1" x14ac:dyDescent="0.25">
      <c r="A69" s="13" t="s">
        <v>78</v>
      </c>
      <c r="B69" s="16" t="s">
        <v>58</v>
      </c>
      <c r="C69" s="15" t="s">
        <v>79</v>
      </c>
      <c r="D69" s="15" t="s">
        <v>20</v>
      </c>
      <c r="E69" s="16">
        <v>4798.4670000000006</v>
      </c>
      <c r="F69" s="16">
        <v>1000</v>
      </c>
      <c r="G69" s="50">
        <v>300</v>
      </c>
      <c r="H69" s="40">
        <v>500</v>
      </c>
      <c r="I69" s="40">
        <v>500</v>
      </c>
      <c r="J69" s="40">
        <v>800</v>
      </c>
      <c r="K69" s="40">
        <v>500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f t="shared" si="10"/>
        <v>0</v>
      </c>
    </row>
    <row r="70" spans="1:753" ht="14.45" customHeight="1" x14ac:dyDescent="0.25">
      <c r="A70" s="13" t="s">
        <v>80</v>
      </c>
      <c r="B70" s="16"/>
      <c r="C70" s="15" t="s">
        <v>29</v>
      </c>
      <c r="D70" s="15" t="s">
        <v>13</v>
      </c>
      <c r="E70" s="16">
        <v>617</v>
      </c>
      <c r="F70" s="16">
        <v>0</v>
      </c>
      <c r="G70" s="50">
        <v>0</v>
      </c>
      <c r="H70" s="40">
        <v>100</v>
      </c>
      <c r="I70" s="40">
        <v>100</v>
      </c>
      <c r="J70" s="40">
        <v>150</v>
      </c>
      <c r="K70" s="40">
        <v>150</v>
      </c>
      <c r="L70" s="89">
        <v>0</v>
      </c>
      <c r="M70" s="89">
        <v>0</v>
      </c>
      <c r="N70" s="89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f t="shared" si="10"/>
        <v>0</v>
      </c>
    </row>
    <row r="71" spans="1:753" ht="14.45" customHeight="1" x14ac:dyDescent="0.25">
      <c r="A71" s="13" t="s">
        <v>187</v>
      </c>
      <c r="B71" s="16"/>
      <c r="C71" s="15" t="s">
        <v>24</v>
      </c>
      <c r="D71" s="15" t="s">
        <v>20</v>
      </c>
      <c r="E71" s="16">
        <v>178</v>
      </c>
      <c r="F71" s="16"/>
      <c r="G71" s="50"/>
      <c r="H71" s="40"/>
      <c r="I71" s="40">
        <v>70</v>
      </c>
      <c r="J71" s="40">
        <v>108</v>
      </c>
      <c r="K71" s="40">
        <v>108</v>
      </c>
      <c r="L71" s="90">
        <v>6</v>
      </c>
      <c r="M71" s="90">
        <v>0</v>
      </c>
      <c r="N71" s="90">
        <v>18</v>
      </c>
      <c r="O71" s="90">
        <v>0</v>
      </c>
      <c r="P71" s="90">
        <v>0</v>
      </c>
      <c r="Q71" s="90">
        <v>7</v>
      </c>
      <c r="R71" s="90">
        <v>0</v>
      </c>
      <c r="S71" s="90">
        <v>0</v>
      </c>
      <c r="T71" s="90">
        <v>0</v>
      </c>
      <c r="U71" s="90">
        <f t="shared" si="10"/>
        <v>31</v>
      </c>
    </row>
    <row r="72" spans="1:753" s="81" customFormat="1" ht="14.45" customHeight="1" x14ac:dyDescent="0.25">
      <c r="A72" s="77" t="s">
        <v>187</v>
      </c>
      <c r="B72" s="82"/>
      <c r="C72" s="79" t="s">
        <v>24</v>
      </c>
      <c r="D72" s="79" t="s">
        <v>20</v>
      </c>
      <c r="E72" s="82">
        <v>12228</v>
      </c>
      <c r="F72" s="82"/>
      <c r="G72" s="86"/>
      <c r="H72" s="83"/>
      <c r="I72" s="83">
        <v>0</v>
      </c>
      <c r="J72" s="83">
        <v>0</v>
      </c>
      <c r="K72" s="83">
        <v>600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f>SUM(L72:T72)</f>
        <v>0</v>
      </c>
    </row>
    <row r="73" spans="1:753" s="81" customFormat="1" ht="14.45" customHeight="1" x14ac:dyDescent="0.25">
      <c r="A73" s="77" t="s">
        <v>81</v>
      </c>
      <c r="B73" s="78"/>
      <c r="C73" s="79" t="s">
        <v>24</v>
      </c>
      <c r="D73" s="79" t="s">
        <v>20</v>
      </c>
      <c r="E73" s="79">
        <v>7997</v>
      </c>
      <c r="F73" s="15"/>
      <c r="G73" s="15"/>
      <c r="H73" s="15">
        <v>0</v>
      </c>
      <c r="I73" s="79">
        <v>0</v>
      </c>
      <c r="J73" s="79">
        <v>400</v>
      </c>
      <c r="K73" s="79">
        <v>400</v>
      </c>
      <c r="L73" s="91">
        <v>0</v>
      </c>
      <c r="M73" s="91">
        <v>28</v>
      </c>
      <c r="N73" s="91">
        <v>3</v>
      </c>
      <c r="O73" s="91">
        <v>21</v>
      </c>
      <c r="P73" s="91">
        <v>0</v>
      </c>
      <c r="Q73" s="91">
        <v>7</v>
      </c>
      <c r="R73" s="91">
        <v>0</v>
      </c>
      <c r="S73" s="91">
        <v>0</v>
      </c>
      <c r="T73" s="91">
        <v>0</v>
      </c>
      <c r="U73" s="91">
        <f>SUM(L73:T73)</f>
        <v>59</v>
      </c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  <c r="IW73" s="80"/>
      <c r="IX73" s="80"/>
      <c r="IY73" s="80"/>
      <c r="IZ73" s="80"/>
      <c r="JA73" s="80"/>
      <c r="JB73" s="80"/>
      <c r="JC73" s="80"/>
      <c r="JD73" s="80"/>
      <c r="JE73" s="80"/>
      <c r="JF73" s="80"/>
      <c r="JG73" s="80"/>
      <c r="JH73" s="80"/>
      <c r="JI73" s="80"/>
      <c r="JJ73" s="80"/>
      <c r="JK73" s="80"/>
      <c r="JL73" s="80"/>
      <c r="JM73" s="80"/>
      <c r="JN73" s="80"/>
      <c r="JO73" s="80"/>
      <c r="JP73" s="80"/>
      <c r="JQ73" s="80"/>
      <c r="JR73" s="80"/>
      <c r="JS73" s="80"/>
      <c r="JT73" s="80"/>
      <c r="JU73" s="80"/>
      <c r="JV73" s="80"/>
      <c r="JW73" s="80"/>
      <c r="JX73" s="80"/>
      <c r="JY73" s="80"/>
      <c r="JZ73" s="80"/>
      <c r="KA73" s="80"/>
      <c r="KB73" s="80"/>
      <c r="KC73" s="80"/>
      <c r="KD73" s="80"/>
      <c r="KE73" s="80"/>
      <c r="KF73" s="80"/>
      <c r="KG73" s="80"/>
      <c r="KH73" s="80"/>
      <c r="KI73" s="80"/>
      <c r="KJ73" s="80"/>
      <c r="KK73" s="80"/>
      <c r="KL73" s="80"/>
      <c r="KM73" s="80"/>
      <c r="KN73" s="80"/>
      <c r="KO73" s="80"/>
      <c r="KP73" s="80"/>
      <c r="KQ73" s="80"/>
      <c r="KR73" s="80"/>
      <c r="KS73" s="80"/>
      <c r="KT73" s="80"/>
      <c r="KU73" s="80"/>
      <c r="KV73" s="80"/>
      <c r="KW73" s="80"/>
      <c r="KX73" s="80"/>
      <c r="KY73" s="80"/>
      <c r="KZ73" s="80"/>
      <c r="LA73" s="80"/>
      <c r="LB73" s="80"/>
      <c r="LC73" s="80"/>
      <c r="LD73" s="80"/>
      <c r="LE73" s="80"/>
      <c r="LF73" s="80"/>
      <c r="LG73" s="80"/>
      <c r="LH73" s="80"/>
      <c r="LI73" s="80"/>
      <c r="LJ73" s="80"/>
      <c r="LK73" s="80"/>
      <c r="LL73" s="80"/>
      <c r="LM73" s="80"/>
      <c r="LN73" s="80"/>
      <c r="LO73" s="80"/>
      <c r="LP73" s="80"/>
      <c r="LQ73" s="80"/>
      <c r="LR73" s="80"/>
      <c r="LS73" s="80"/>
      <c r="LT73" s="80"/>
      <c r="LU73" s="80"/>
      <c r="LV73" s="80"/>
      <c r="LW73" s="80"/>
      <c r="LX73" s="80"/>
      <c r="LY73" s="80"/>
      <c r="LZ73" s="80"/>
      <c r="MA73" s="80"/>
      <c r="MB73" s="80"/>
      <c r="MC73" s="80"/>
      <c r="MD73" s="80"/>
      <c r="ME73" s="80"/>
      <c r="MF73" s="80"/>
      <c r="MG73" s="80"/>
      <c r="MH73" s="80"/>
      <c r="MI73" s="80"/>
      <c r="MJ73" s="80"/>
      <c r="MK73" s="80"/>
      <c r="ML73" s="80"/>
      <c r="MM73" s="80"/>
      <c r="MN73" s="80"/>
      <c r="MO73" s="80"/>
      <c r="MP73" s="80"/>
      <c r="MQ73" s="80"/>
      <c r="MR73" s="80"/>
      <c r="MS73" s="80"/>
      <c r="MT73" s="80"/>
      <c r="MU73" s="80"/>
      <c r="MV73" s="80"/>
      <c r="MW73" s="80"/>
      <c r="MX73" s="80"/>
      <c r="MY73" s="80"/>
      <c r="MZ73" s="80"/>
      <c r="NA73" s="80"/>
      <c r="NB73" s="80"/>
      <c r="NC73" s="80"/>
      <c r="ND73" s="80"/>
      <c r="NE73" s="80"/>
      <c r="NF73" s="80"/>
      <c r="NG73" s="80"/>
      <c r="NH73" s="80"/>
      <c r="NI73" s="80"/>
      <c r="NJ73" s="80"/>
      <c r="NK73" s="80"/>
      <c r="NL73" s="80"/>
      <c r="NM73" s="80"/>
      <c r="NN73" s="80"/>
      <c r="NO73" s="80"/>
      <c r="NP73" s="80"/>
      <c r="NQ73" s="80"/>
      <c r="NR73" s="80"/>
      <c r="NS73" s="80"/>
      <c r="NT73" s="80"/>
      <c r="NU73" s="80"/>
      <c r="NV73" s="80"/>
      <c r="NW73" s="80"/>
      <c r="NX73" s="80"/>
      <c r="NY73" s="80"/>
      <c r="NZ73" s="80"/>
      <c r="OA73" s="80"/>
      <c r="OB73" s="80"/>
      <c r="OC73" s="80"/>
      <c r="OD73" s="80"/>
      <c r="OE73" s="80"/>
      <c r="OF73" s="80"/>
      <c r="OG73" s="80"/>
      <c r="OH73" s="80"/>
      <c r="OI73" s="80"/>
      <c r="OJ73" s="80"/>
      <c r="OK73" s="80"/>
      <c r="OL73" s="80"/>
      <c r="OM73" s="80"/>
      <c r="ON73" s="80"/>
      <c r="OO73" s="80"/>
      <c r="OP73" s="80"/>
      <c r="OQ73" s="80"/>
      <c r="OR73" s="80"/>
      <c r="OS73" s="80"/>
      <c r="OT73" s="80"/>
      <c r="OU73" s="80"/>
      <c r="OV73" s="80"/>
      <c r="OW73" s="80"/>
      <c r="OX73" s="80"/>
      <c r="OY73" s="80"/>
      <c r="OZ73" s="80"/>
      <c r="PA73" s="80"/>
      <c r="PB73" s="80"/>
      <c r="PC73" s="80"/>
      <c r="PD73" s="80"/>
      <c r="PE73" s="80"/>
      <c r="PF73" s="80"/>
      <c r="PG73" s="80"/>
      <c r="PH73" s="80"/>
      <c r="PI73" s="80"/>
      <c r="PJ73" s="80"/>
      <c r="PK73" s="80"/>
      <c r="PL73" s="80"/>
      <c r="PM73" s="80"/>
      <c r="PN73" s="80"/>
      <c r="PO73" s="80"/>
      <c r="PP73" s="80"/>
      <c r="PQ73" s="80"/>
      <c r="PR73" s="80"/>
      <c r="PS73" s="80"/>
      <c r="PT73" s="80"/>
      <c r="PU73" s="80"/>
      <c r="PV73" s="80"/>
      <c r="PW73" s="80"/>
      <c r="PX73" s="80"/>
      <c r="PY73" s="80"/>
      <c r="PZ73" s="80"/>
      <c r="QA73" s="80"/>
      <c r="QB73" s="80"/>
      <c r="QC73" s="80"/>
      <c r="QD73" s="80"/>
      <c r="QE73" s="80"/>
      <c r="QF73" s="80"/>
      <c r="QG73" s="80"/>
      <c r="QH73" s="80"/>
      <c r="QI73" s="80"/>
      <c r="QJ73" s="80"/>
      <c r="QK73" s="80"/>
      <c r="QL73" s="80"/>
      <c r="QM73" s="80"/>
      <c r="QN73" s="80"/>
      <c r="QO73" s="80"/>
      <c r="QP73" s="80"/>
      <c r="QQ73" s="80"/>
      <c r="QR73" s="80"/>
      <c r="QS73" s="80"/>
      <c r="QT73" s="80"/>
      <c r="QU73" s="80"/>
      <c r="QV73" s="80"/>
      <c r="QW73" s="80"/>
      <c r="QX73" s="80"/>
      <c r="QY73" s="80"/>
      <c r="QZ73" s="80"/>
      <c r="RA73" s="80"/>
      <c r="RB73" s="80"/>
      <c r="RC73" s="80"/>
      <c r="RD73" s="80"/>
      <c r="RE73" s="80"/>
      <c r="RF73" s="80"/>
      <c r="RG73" s="80"/>
      <c r="RH73" s="80"/>
      <c r="RI73" s="80"/>
      <c r="RJ73" s="80"/>
      <c r="RK73" s="80"/>
      <c r="RL73" s="80"/>
      <c r="RM73" s="80"/>
      <c r="RN73" s="80"/>
      <c r="RO73" s="80"/>
      <c r="RP73" s="80"/>
      <c r="RQ73" s="80"/>
      <c r="RR73" s="80"/>
      <c r="RS73" s="80"/>
      <c r="RT73" s="80"/>
      <c r="RU73" s="80"/>
      <c r="RV73" s="80"/>
      <c r="RW73" s="80"/>
      <c r="RX73" s="80"/>
      <c r="RY73" s="80"/>
      <c r="RZ73" s="80"/>
      <c r="SA73" s="80"/>
      <c r="SB73" s="80"/>
      <c r="SC73" s="80"/>
      <c r="SD73" s="80"/>
      <c r="SE73" s="80"/>
      <c r="SF73" s="80"/>
      <c r="SG73" s="80"/>
      <c r="SH73" s="80"/>
      <c r="SI73" s="80"/>
      <c r="SJ73" s="80"/>
      <c r="SK73" s="80"/>
      <c r="SL73" s="80"/>
      <c r="SM73" s="80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0"/>
      <c r="TB73" s="80"/>
      <c r="TC73" s="80"/>
      <c r="TD73" s="80"/>
      <c r="TE73" s="80"/>
      <c r="TF73" s="80"/>
      <c r="TG73" s="80"/>
      <c r="TH73" s="80"/>
      <c r="TI73" s="80"/>
      <c r="TJ73" s="80"/>
      <c r="TK73" s="80"/>
      <c r="TL73" s="80"/>
      <c r="TM73" s="80"/>
      <c r="TN73" s="80"/>
      <c r="TO73" s="80"/>
      <c r="TP73" s="80"/>
      <c r="TQ73" s="80"/>
      <c r="TR73" s="80"/>
      <c r="TS73" s="80"/>
      <c r="TT73" s="80"/>
      <c r="TU73" s="80"/>
      <c r="TV73" s="80"/>
      <c r="TW73" s="80"/>
      <c r="TX73" s="80"/>
      <c r="TY73" s="80"/>
      <c r="TZ73" s="80"/>
      <c r="UA73" s="80"/>
      <c r="UB73" s="80"/>
      <c r="UC73" s="80"/>
      <c r="UD73" s="80"/>
      <c r="UE73" s="80"/>
      <c r="UF73" s="80"/>
      <c r="UG73" s="80"/>
      <c r="UH73" s="80"/>
      <c r="UI73" s="80"/>
      <c r="UJ73" s="80"/>
      <c r="UK73" s="80"/>
      <c r="UL73" s="80"/>
      <c r="UM73" s="80"/>
      <c r="UN73" s="80"/>
      <c r="UO73" s="80"/>
      <c r="UP73" s="80"/>
      <c r="UQ73" s="80"/>
      <c r="UR73" s="80"/>
      <c r="US73" s="80"/>
      <c r="UT73" s="80"/>
      <c r="UU73" s="80"/>
      <c r="UV73" s="80"/>
      <c r="UW73" s="80"/>
      <c r="UX73" s="80"/>
      <c r="UY73" s="80"/>
      <c r="UZ73" s="80"/>
      <c r="VA73" s="80"/>
      <c r="VB73" s="80"/>
      <c r="VC73" s="80"/>
      <c r="VD73" s="80"/>
      <c r="VE73" s="80"/>
      <c r="VF73" s="80"/>
      <c r="VG73" s="80"/>
      <c r="VH73" s="80"/>
      <c r="VI73" s="80"/>
      <c r="VJ73" s="80"/>
      <c r="VK73" s="80"/>
      <c r="VL73" s="80"/>
      <c r="VM73" s="80"/>
      <c r="VN73" s="80"/>
      <c r="VO73" s="80"/>
      <c r="VP73" s="80"/>
      <c r="VQ73" s="80"/>
      <c r="VR73" s="80"/>
      <c r="VS73" s="80"/>
      <c r="VT73" s="80"/>
      <c r="VU73" s="80"/>
      <c r="VV73" s="80"/>
      <c r="VW73" s="80"/>
      <c r="VX73" s="80"/>
      <c r="VY73" s="80"/>
      <c r="VZ73" s="80"/>
      <c r="WA73" s="80"/>
      <c r="WB73" s="80"/>
      <c r="WC73" s="80"/>
      <c r="WD73" s="80"/>
      <c r="WE73" s="80"/>
      <c r="WF73" s="80"/>
      <c r="WG73" s="80"/>
      <c r="WH73" s="80"/>
      <c r="WI73" s="80"/>
      <c r="WJ73" s="80"/>
      <c r="WK73" s="80"/>
      <c r="WL73" s="80"/>
      <c r="WM73" s="80"/>
      <c r="WN73" s="80"/>
      <c r="WO73" s="80"/>
      <c r="WP73" s="80"/>
      <c r="WQ73" s="80"/>
      <c r="WR73" s="80"/>
      <c r="WS73" s="80"/>
      <c r="WT73" s="80"/>
      <c r="WU73" s="80"/>
      <c r="WV73" s="80"/>
      <c r="WW73" s="80"/>
      <c r="WX73" s="80"/>
      <c r="WY73" s="80"/>
      <c r="WZ73" s="80"/>
      <c r="XA73" s="80"/>
      <c r="XB73" s="80"/>
      <c r="XC73" s="80"/>
      <c r="XD73" s="80"/>
      <c r="XE73" s="80"/>
      <c r="XF73" s="80"/>
      <c r="XG73" s="80"/>
      <c r="XH73" s="80"/>
      <c r="XI73" s="80"/>
      <c r="XJ73" s="80"/>
      <c r="XK73" s="80"/>
      <c r="XL73" s="80"/>
      <c r="XM73" s="80"/>
      <c r="XN73" s="80"/>
      <c r="XO73" s="80"/>
      <c r="XP73" s="80"/>
      <c r="XQ73" s="80"/>
      <c r="XR73" s="80"/>
      <c r="XS73" s="80"/>
      <c r="XT73" s="80"/>
      <c r="XU73" s="80"/>
      <c r="XV73" s="80"/>
      <c r="XW73" s="80"/>
      <c r="XX73" s="80"/>
      <c r="XY73" s="80"/>
      <c r="XZ73" s="80"/>
      <c r="YA73" s="80"/>
      <c r="YB73" s="80"/>
      <c r="YC73" s="80"/>
      <c r="YD73" s="80"/>
      <c r="YE73" s="80"/>
      <c r="YF73" s="80"/>
      <c r="YG73" s="80"/>
      <c r="YH73" s="80"/>
      <c r="YI73" s="80"/>
      <c r="YJ73" s="80"/>
      <c r="YK73" s="80"/>
      <c r="YL73" s="80"/>
      <c r="YM73" s="80"/>
      <c r="YN73" s="80"/>
      <c r="YO73" s="80"/>
      <c r="YP73" s="80"/>
      <c r="YQ73" s="80"/>
      <c r="YR73" s="80"/>
      <c r="YS73" s="80"/>
      <c r="YT73" s="80"/>
      <c r="YU73" s="80"/>
      <c r="YV73" s="80"/>
      <c r="YW73" s="80"/>
      <c r="YX73" s="80"/>
      <c r="YY73" s="80"/>
      <c r="YZ73" s="80"/>
      <c r="ZA73" s="80"/>
      <c r="ZB73" s="80"/>
      <c r="ZC73" s="80"/>
      <c r="ZD73" s="80"/>
      <c r="ZE73" s="80"/>
      <c r="ZF73" s="80"/>
      <c r="ZG73" s="80"/>
      <c r="ZH73" s="80"/>
      <c r="ZI73" s="80"/>
      <c r="ZJ73" s="80"/>
      <c r="ZK73" s="80"/>
      <c r="ZL73" s="80"/>
      <c r="ZM73" s="80"/>
      <c r="ZN73" s="80"/>
      <c r="ZO73" s="80"/>
      <c r="ZP73" s="80"/>
      <c r="ZQ73" s="80"/>
      <c r="ZR73" s="80"/>
      <c r="ZS73" s="80"/>
      <c r="ZT73" s="80"/>
      <c r="ZU73" s="80"/>
      <c r="ZV73" s="80"/>
      <c r="ZW73" s="80"/>
      <c r="ZX73" s="80"/>
      <c r="ZY73" s="80"/>
      <c r="ZZ73" s="80"/>
      <c r="AAA73" s="80"/>
      <c r="AAB73" s="80"/>
      <c r="AAC73" s="80"/>
      <c r="AAD73" s="80"/>
      <c r="AAE73" s="80"/>
      <c r="AAF73" s="80"/>
      <c r="AAG73" s="80"/>
      <c r="AAH73" s="80"/>
      <c r="AAI73" s="80"/>
      <c r="AAJ73" s="80"/>
      <c r="AAK73" s="80"/>
      <c r="AAL73" s="80"/>
      <c r="AAM73" s="80"/>
      <c r="AAN73" s="80"/>
      <c r="AAO73" s="80"/>
      <c r="AAP73" s="80"/>
      <c r="AAQ73" s="80"/>
      <c r="AAR73" s="80"/>
      <c r="AAS73" s="80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</row>
    <row r="74" spans="1:753" ht="14.45" customHeight="1" x14ac:dyDescent="0.25">
      <c r="A74" s="13" t="s">
        <v>212</v>
      </c>
      <c r="B74" s="15" t="s">
        <v>58</v>
      </c>
      <c r="C74" s="15" t="s">
        <v>79</v>
      </c>
      <c r="D74" s="15" t="s">
        <v>20</v>
      </c>
      <c r="E74" s="16">
        <v>21327</v>
      </c>
      <c r="F74" s="16">
        <v>1000</v>
      </c>
      <c r="G74" s="50">
        <v>300</v>
      </c>
      <c r="H74" s="15">
        <v>700</v>
      </c>
      <c r="I74" s="15">
        <v>700</v>
      </c>
      <c r="J74" s="15">
        <v>2000</v>
      </c>
      <c r="K74" s="15">
        <v>1500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20</v>
      </c>
      <c r="R74" s="90">
        <v>8</v>
      </c>
      <c r="S74" s="90">
        <v>478</v>
      </c>
      <c r="T74" s="90">
        <v>187</v>
      </c>
      <c r="U74" s="94">
        <f>SUM(L74:T74)</f>
        <v>693</v>
      </c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/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/>
      <c r="SG74" s="33"/>
      <c r="SH74" s="33"/>
      <c r="SI74" s="33"/>
      <c r="SJ74" s="33"/>
      <c r="SK74" s="33"/>
      <c r="SL74" s="33"/>
      <c r="SM74" s="33"/>
      <c r="SN74" s="33"/>
      <c r="SO74" s="33"/>
      <c r="SP74" s="33"/>
      <c r="SQ74" s="33"/>
      <c r="SR74" s="33"/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/>
      <c r="UC74" s="33"/>
      <c r="UD74" s="33"/>
      <c r="UE74" s="33"/>
      <c r="UF74" s="33"/>
      <c r="UG74" s="33"/>
      <c r="UH74" s="33"/>
      <c r="UI74" s="33"/>
      <c r="UJ74" s="33"/>
      <c r="UK74" s="33"/>
      <c r="UL74" s="33"/>
      <c r="UM74" s="33"/>
      <c r="UN74" s="33"/>
      <c r="UO74" s="33"/>
      <c r="UP74" s="33"/>
      <c r="UQ74" s="33"/>
      <c r="UR74" s="33"/>
      <c r="US74" s="33"/>
      <c r="UT74" s="33"/>
      <c r="UU74" s="33"/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/>
      <c r="VR74" s="33"/>
      <c r="VS74" s="33"/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/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/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/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/>
      <c r="YM74" s="33"/>
      <c r="YN74" s="33"/>
      <c r="YO74" s="33"/>
      <c r="YP74" s="33"/>
      <c r="YQ74" s="33"/>
      <c r="YR74" s="33"/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/>
      <c r="ZD74" s="33"/>
      <c r="ZE74" s="33"/>
      <c r="ZF74" s="33"/>
      <c r="ZG74" s="33"/>
      <c r="ZH74" s="33"/>
      <c r="ZI74" s="33"/>
      <c r="ZJ74" s="33"/>
      <c r="ZK74" s="33"/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/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/>
      <c r="ABX74" s="33"/>
      <c r="ABY74" s="33"/>
    </row>
    <row r="75" spans="1:753" ht="14.45" customHeight="1" x14ac:dyDescent="0.25">
      <c r="A75" s="13" t="s">
        <v>82</v>
      </c>
      <c r="B75" s="15" t="s">
        <v>58</v>
      </c>
      <c r="C75" s="15" t="s">
        <v>79</v>
      </c>
      <c r="D75" s="15" t="s">
        <v>20</v>
      </c>
      <c r="E75" s="16">
        <v>4443</v>
      </c>
      <c r="F75" s="16">
        <v>0</v>
      </c>
      <c r="G75" s="50">
        <v>140</v>
      </c>
      <c r="H75" s="15">
        <v>5</v>
      </c>
      <c r="I75" s="15">
        <v>32</v>
      </c>
      <c r="J75" s="15">
        <v>0</v>
      </c>
      <c r="K75" s="15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4">
        <f t="shared" ref="U75:U81" si="11">SUM(L75:T75)</f>
        <v>0</v>
      </c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/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/>
      <c r="SG75" s="33"/>
      <c r="SH75" s="33"/>
      <c r="SI75" s="33"/>
      <c r="SJ75" s="33"/>
      <c r="SK75" s="33"/>
      <c r="SL75" s="33"/>
      <c r="SM75" s="33"/>
      <c r="SN75" s="33"/>
      <c r="SO75" s="33"/>
      <c r="SP75" s="33"/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/>
      <c r="YM75" s="33"/>
      <c r="YN75" s="33"/>
      <c r="YO75" s="33"/>
      <c r="YP75" s="33"/>
      <c r="YQ75" s="33"/>
      <c r="YR75" s="33"/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/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/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/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/>
      <c r="ABX75" s="33"/>
      <c r="ABY75" s="33"/>
    </row>
    <row r="76" spans="1:753" ht="14.45" customHeight="1" x14ac:dyDescent="0.25">
      <c r="A76" s="13" t="s">
        <v>84</v>
      </c>
      <c r="B76" s="15" t="s">
        <v>58</v>
      </c>
      <c r="C76" s="15" t="s">
        <v>79</v>
      </c>
      <c r="D76" s="15" t="s">
        <v>20</v>
      </c>
      <c r="E76" s="16">
        <v>1066</v>
      </c>
      <c r="F76" s="16">
        <v>0</v>
      </c>
      <c r="G76" s="50">
        <v>50</v>
      </c>
      <c r="H76" s="15">
        <v>0</v>
      </c>
      <c r="I76" s="15">
        <v>50</v>
      </c>
      <c r="J76" s="15">
        <v>0</v>
      </c>
      <c r="K76" s="15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4">
        <f t="shared" si="11"/>
        <v>0</v>
      </c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  <c r="QR76" s="33"/>
      <c r="QS76" s="33"/>
      <c r="QT76" s="33"/>
      <c r="QU76" s="33"/>
      <c r="QV76" s="33"/>
      <c r="QW76" s="33"/>
      <c r="QX76" s="33"/>
      <c r="QY76" s="33"/>
      <c r="QZ76" s="33"/>
      <c r="RA76" s="33"/>
      <c r="RB76" s="33"/>
      <c r="RC76" s="33"/>
      <c r="RD76" s="33"/>
      <c r="RE76" s="33"/>
      <c r="RF76" s="33"/>
      <c r="RG76" s="33"/>
      <c r="RH76" s="33"/>
      <c r="RI76" s="33"/>
      <c r="RJ76" s="33"/>
      <c r="RK76" s="33"/>
      <c r="RL76" s="33"/>
      <c r="RM76" s="33"/>
      <c r="RN76" s="33"/>
      <c r="RO76" s="33"/>
      <c r="RP76" s="33"/>
      <c r="RQ76" s="33"/>
      <c r="RR76" s="33"/>
      <c r="RS76" s="33"/>
      <c r="RT76" s="33"/>
      <c r="RU76" s="33"/>
      <c r="RV76" s="33"/>
      <c r="RW76" s="33"/>
      <c r="RX76" s="33"/>
      <c r="RY76" s="33"/>
      <c r="RZ76" s="33"/>
      <c r="SA76" s="33"/>
      <c r="SB76" s="33"/>
      <c r="SC76" s="33"/>
      <c r="SD76" s="33"/>
      <c r="SE76" s="33"/>
      <c r="SF76" s="33"/>
      <c r="SG76" s="33"/>
      <c r="SH76" s="33"/>
      <c r="SI76" s="33"/>
      <c r="SJ76" s="33"/>
      <c r="SK76" s="33"/>
      <c r="SL76" s="33"/>
      <c r="SM76" s="33"/>
      <c r="SN76" s="33"/>
      <c r="SO76" s="33"/>
      <c r="SP76" s="33"/>
      <c r="SQ76" s="33"/>
      <c r="SR76" s="33"/>
      <c r="SS76" s="33"/>
      <c r="ST76" s="33"/>
      <c r="SU76" s="33"/>
      <c r="SV76" s="33"/>
      <c r="SW76" s="33"/>
      <c r="SX76" s="33"/>
      <c r="SY76" s="33"/>
      <c r="SZ76" s="33"/>
      <c r="TA76" s="33"/>
      <c r="TB76" s="33"/>
      <c r="TC76" s="33"/>
      <c r="TD76" s="33"/>
      <c r="TE76" s="33"/>
      <c r="TF76" s="33"/>
      <c r="TG76" s="33"/>
      <c r="TH76" s="33"/>
      <c r="TI76" s="33"/>
      <c r="TJ76" s="33"/>
      <c r="TK76" s="33"/>
      <c r="TL76" s="33"/>
      <c r="TM76" s="33"/>
      <c r="TN76" s="33"/>
      <c r="TO76" s="33"/>
      <c r="TP76" s="33"/>
      <c r="TQ76" s="33"/>
      <c r="TR76" s="33"/>
      <c r="TS76" s="33"/>
      <c r="TT76" s="33"/>
      <c r="TU76" s="33"/>
      <c r="TV76" s="33"/>
      <c r="TW76" s="33"/>
      <c r="TX76" s="33"/>
      <c r="TY76" s="33"/>
      <c r="TZ76" s="33"/>
      <c r="UA76" s="33"/>
      <c r="UB76" s="33"/>
      <c r="UC76" s="33"/>
      <c r="UD76" s="33"/>
      <c r="UE76" s="33"/>
      <c r="UF76" s="33"/>
      <c r="UG76" s="33"/>
      <c r="UH76" s="33"/>
      <c r="UI76" s="33"/>
      <c r="UJ76" s="33"/>
      <c r="UK76" s="33"/>
      <c r="UL76" s="33"/>
      <c r="UM76" s="33"/>
      <c r="UN76" s="33"/>
      <c r="UO76" s="33"/>
      <c r="UP76" s="33"/>
      <c r="UQ76" s="33"/>
      <c r="UR76" s="33"/>
      <c r="US76" s="33"/>
      <c r="UT76" s="33"/>
      <c r="UU76" s="33"/>
      <c r="UV76" s="33"/>
      <c r="UW76" s="33"/>
      <c r="UX76" s="33"/>
      <c r="UY76" s="33"/>
      <c r="UZ76" s="33"/>
      <c r="VA76" s="33"/>
      <c r="VB76" s="3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33"/>
      <c r="VS76" s="33"/>
      <c r="VT76" s="33"/>
      <c r="VU76" s="33"/>
      <c r="VV76" s="33"/>
      <c r="VW76" s="33"/>
      <c r="VX76" s="33"/>
      <c r="VY76" s="33"/>
      <c r="VZ76" s="33"/>
      <c r="WA76" s="33"/>
      <c r="WB76" s="33"/>
      <c r="WC76" s="33"/>
      <c r="WD76" s="33"/>
      <c r="WE76" s="33"/>
      <c r="WF76" s="33"/>
      <c r="WG76" s="33"/>
      <c r="WH76" s="33"/>
      <c r="WI76" s="33"/>
      <c r="WJ76" s="33"/>
      <c r="WK76" s="33"/>
      <c r="WL76" s="33"/>
      <c r="WM76" s="33"/>
      <c r="WN76" s="33"/>
      <c r="WO76" s="33"/>
      <c r="WP76" s="33"/>
      <c r="WQ76" s="33"/>
      <c r="WR76" s="33"/>
      <c r="WS76" s="33"/>
      <c r="WT76" s="33"/>
      <c r="WU76" s="33"/>
      <c r="WV76" s="33"/>
      <c r="WW76" s="33"/>
      <c r="WX76" s="33"/>
      <c r="WY76" s="33"/>
      <c r="WZ76" s="33"/>
      <c r="XA76" s="33"/>
      <c r="XB76" s="33"/>
      <c r="XC76" s="33"/>
      <c r="XD76" s="33"/>
      <c r="XE76" s="33"/>
      <c r="XF76" s="33"/>
      <c r="XG76" s="33"/>
      <c r="XH76" s="33"/>
      <c r="XI76" s="33"/>
      <c r="XJ76" s="33"/>
      <c r="XK76" s="33"/>
      <c r="XL76" s="33"/>
      <c r="XM76" s="33"/>
      <c r="XN76" s="33"/>
      <c r="XO76" s="33"/>
      <c r="XP76" s="33"/>
      <c r="XQ76" s="33"/>
      <c r="XR76" s="33"/>
      <c r="XS76" s="33"/>
      <c r="XT76" s="33"/>
      <c r="XU76" s="33"/>
      <c r="XV76" s="33"/>
      <c r="XW76" s="33"/>
      <c r="XX76" s="33"/>
      <c r="XY76" s="33"/>
      <c r="XZ76" s="33"/>
      <c r="YA76" s="33"/>
      <c r="YB76" s="33"/>
      <c r="YC76" s="33"/>
      <c r="YD76" s="33"/>
      <c r="YE76" s="33"/>
      <c r="YF76" s="33"/>
      <c r="YG76" s="33"/>
      <c r="YH76" s="33"/>
      <c r="YI76" s="33"/>
      <c r="YJ76" s="33"/>
      <c r="YK76" s="33"/>
      <c r="YL76" s="33"/>
      <c r="YM76" s="33"/>
      <c r="YN76" s="33"/>
      <c r="YO76" s="33"/>
      <c r="YP76" s="33"/>
      <c r="YQ76" s="33"/>
      <c r="YR76" s="33"/>
      <c r="YS76" s="33"/>
      <c r="YT76" s="33"/>
      <c r="YU76" s="33"/>
      <c r="YV76" s="33"/>
      <c r="YW76" s="33"/>
      <c r="YX76" s="33"/>
      <c r="YY76" s="33"/>
      <c r="YZ76" s="33"/>
      <c r="ZA76" s="33"/>
      <c r="ZB76" s="33"/>
      <c r="ZC76" s="33"/>
      <c r="ZD76" s="33"/>
      <c r="ZE76" s="33"/>
      <c r="ZF76" s="33"/>
      <c r="ZG76" s="33"/>
      <c r="ZH76" s="33"/>
      <c r="ZI76" s="33"/>
      <c r="ZJ76" s="33"/>
      <c r="ZK76" s="33"/>
      <c r="ZL76" s="33"/>
      <c r="ZM76" s="33"/>
      <c r="ZN76" s="33"/>
      <c r="ZO76" s="33"/>
      <c r="ZP76" s="33"/>
      <c r="ZQ76" s="33"/>
      <c r="ZR76" s="33"/>
      <c r="ZS76" s="33"/>
      <c r="ZT76" s="33"/>
      <c r="ZU76" s="33"/>
      <c r="ZV76" s="33"/>
      <c r="ZW76" s="33"/>
      <c r="ZX76" s="33"/>
      <c r="ZY76" s="33"/>
      <c r="ZZ76" s="33"/>
      <c r="AAA76" s="33"/>
      <c r="AAB76" s="33"/>
      <c r="AAC76" s="33"/>
      <c r="AAD76" s="33"/>
      <c r="AAE76" s="33"/>
      <c r="AAF76" s="33"/>
      <c r="AAG76" s="33"/>
      <c r="AAH76" s="33"/>
      <c r="AAI76" s="33"/>
      <c r="AAJ76" s="33"/>
      <c r="AAK76" s="33"/>
      <c r="AAL76" s="33"/>
      <c r="AAM76" s="33"/>
      <c r="AAN76" s="33"/>
      <c r="AAO76" s="33"/>
      <c r="AAP76" s="33"/>
      <c r="AAQ76" s="33"/>
      <c r="AAR76" s="33"/>
      <c r="AAS76" s="33"/>
      <c r="AAT76" s="33"/>
      <c r="AAU76" s="33"/>
      <c r="AAV76" s="33"/>
      <c r="AAW76" s="33"/>
      <c r="AAX76" s="33"/>
      <c r="AAY76" s="33"/>
      <c r="AAZ76" s="33"/>
      <c r="ABA76" s="33"/>
      <c r="ABB76" s="33"/>
      <c r="ABC76" s="33"/>
      <c r="ABD76" s="33"/>
      <c r="ABE76" s="33"/>
      <c r="ABF76" s="33"/>
      <c r="ABG76" s="33"/>
      <c r="ABH76" s="33"/>
      <c r="ABI76" s="33"/>
      <c r="ABJ76" s="33"/>
      <c r="ABK76" s="33"/>
      <c r="ABL76" s="33"/>
      <c r="ABM76" s="33"/>
      <c r="ABN76" s="33"/>
      <c r="ABO76" s="33"/>
      <c r="ABP76" s="33"/>
      <c r="ABQ76" s="33"/>
      <c r="ABR76" s="33"/>
      <c r="ABS76" s="33"/>
      <c r="ABT76" s="33"/>
      <c r="ABU76" s="33"/>
      <c r="ABV76" s="33"/>
      <c r="ABW76" s="33"/>
      <c r="ABX76" s="33"/>
      <c r="ABY76" s="33"/>
    </row>
    <row r="77" spans="1:753" ht="14.45" customHeight="1" x14ac:dyDescent="0.25">
      <c r="A77" s="13" t="s">
        <v>83</v>
      </c>
      <c r="B77" s="15" t="s">
        <v>58</v>
      </c>
      <c r="C77" s="15" t="s">
        <v>85</v>
      </c>
      <c r="D77" s="15" t="s">
        <v>20</v>
      </c>
      <c r="E77" s="16">
        <v>2310</v>
      </c>
      <c r="F77" s="16">
        <v>1000</v>
      </c>
      <c r="G77" s="50">
        <v>500</v>
      </c>
      <c r="H77" s="15">
        <v>500</v>
      </c>
      <c r="I77" s="15">
        <v>500</v>
      </c>
      <c r="J77" s="15">
        <v>850</v>
      </c>
      <c r="K77" s="15">
        <v>550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4">
        <f t="shared" si="11"/>
        <v>0</v>
      </c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</row>
    <row r="78" spans="1:753" ht="14.45" customHeight="1" x14ac:dyDescent="0.25">
      <c r="A78" s="13" t="s">
        <v>86</v>
      </c>
      <c r="B78" s="15" t="s">
        <v>58</v>
      </c>
      <c r="C78" s="15" t="s">
        <v>85</v>
      </c>
      <c r="D78" s="15" t="s">
        <v>20</v>
      </c>
      <c r="E78" s="16">
        <v>1066</v>
      </c>
      <c r="F78" s="16">
        <v>566</v>
      </c>
      <c r="G78" s="50">
        <v>266</v>
      </c>
      <c r="H78" s="15">
        <v>266</v>
      </c>
      <c r="I78" s="15">
        <v>266</v>
      </c>
      <c r="J78" s="15">
        <v>350</v>
      </c>
      <c r="K78" s="15">
        <v>250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4">
        <f t="shared" si="11"/>
        <v>0</v>
      </c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</row>
    <row r="79" spans="1:753" ht="14.45" customHeight="1" x14ac:dyDescent="0.25">
      <c r="A79" s="13" t="s">
        <v>186</v>
      </c>
      <c r="B79" s="15" t="s">
        <v>58</v>
      </c>
      <c r="C79" s="15" t="s">
        <v>85</v>
      </c>
      <c r="D79" s="15" t="s">
        <v>20</v>
      </c>
      <c r="E79" s="16">
        <v>2488</v>
      </c>
      <c r="F79" s="16">
        <v>622</v>
      </c>
      <c r="G79" s="50">
        <v>422</v>
      </c>
      <c r="H79" s="15">
        <v>871</v>
      </c>
      <c r="I79" s="15">
        <v>1584</v>
      </c>
      <c r="J79" s="15">
        <v>512</v>
      </c>
      <c r="K79" s="15">
        <v>312</v>
      </c>
      <c r="L79" s="90">
        <v>110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90">
        <v>0</v>
      </c>
      <c r="U79" s="94">
        <f t="shared" si="11"/>
        <v>110</v>
      </c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</row>
    <row r="80" spans="1:753" s="63" customFormat="1" ht="14.45" customHeight="1" x14ac:dyDescent="0.25">
      <c r="A80" s="58" t="s">
        <v>87</v>
      </c>
      <c r="B80" s="59" t="s">
        <v>58</v>
      </c>
      <c r="C80" s="59" t="s">
        <v>27</v>
      </c>
      <c r="D80" s="59" t="s">
        <v>20</v>
      </c>
      <c r="E80" s="60">
        <v>6900.90643</v>
      </c>
      <c r="F80" s="60">
        <v>1725.2266075</v>
      </c>
      <c r="G80" s="61">
        <v>869</v>
      </c>
      <c r="H80" s="59">
        <v>0</v>
      </c>
      <c r="I80" s="59">
        <v>0</v>
      </c>
      <c r="J80" s="59">
        <v>0</v>
      </c>
      <c r="K80" s="59">
        <v>0</v>
      </c>
      <c r="L80" s="92">
        <v>0</v>
      </c>
      <c r="M80" s="92">
        <v>0</v>
      </c>
      <c r="N80" s="92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  <c r="T80" s="90">
        <v>0</v>
      </c>
      <c r="U80" s="94">
        <f t="shared" si="11"/>
        <v>0</v>
      </c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  <c r="IW80" s="62"/>
      <c r="IX80" s="62"/>
      <c r="IY80" s="62"/>
      <c r="IZ80" s="62"/>
      <c r="JA80" s="62"/>
      <c r="JB80" s="62"/>
      <c r="JC80" s="62"/>
      <c r="JD80" s="62"/>
      <c r="JE80" s="62"/>
      <c r="JF80" s="62"/>
      <c r="JG80" s="62"/>
      <c r="JH80" s="62"/>
      <c r="JI80" s="62"/>
      <c r="JJ80" s="62"/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/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/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/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/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62"/>
      <c r="NB80" s="62"/>
      <c r="NC80" s="62"/>
      <c r="ND80" s="62"/>
      <c r="NE80" s="62"/>
      <c r="NF80" s="62"/>
      <c r="NG80" s="62"/>
      <c r="NH80" s="62"/>
      <c r="NI80" s="62"/>
      <c r="NJ80" s="62"/>
      <c r="NK80" s="62"/>
      <c r="NL80" s="62"/>
      <c r="NM80" s="62"/>
      <c r="NN80" s="62"/>
      <c r="NO80" s="62"/>
      <c r="NP80" s="62"/>
      <c r="NQ80" s="62"/>
      <c r="NR80" s="62"/>
      <c r="NS80" s="62"/>
      <c r="NT80" s="62"/>
      <c r="NU80" s="62"/>
      <c r="NV80" s="62"/>
      <c r="NW80" s="62"/>
      <c r="NX80" s="62"/>
      <c r="NY80" s="62"/>
      <c r="NZ80" s="62"/>
      <c r="OA80" s="62"/>
      <c r="OB80" s="62"/>
      <c r="OC80" s="62"/>
      <c r="OD80" s="62"/>
      <c r="OE80" s="62"/>
      <c r="OF80" s="62"/>
      <c r="OG80" s="62"/>
      <c r="OH80" s="62"/>
      <c r="OI80" s="62"/>
      <c r="OJ80" s="62"/>
      <c r="OK80" s="62"/>
      <c r="OL80" s="62"/>
      <c r="OM80" s="62"/>
      <c r="ON80" s="62"/>
      <c r="OO80" s="62"/>
      <c r="OP80" s="62"/>
      <c r="OQ80" s="62"/>
      <c r="OR80" s="62"/>
      <c r="OS80" s="62"/>
      <c r="OT80" s="62"/>
      <c r="OU80" s="62"/>
      <c r="OV80" s="62"/>
      <c r="OW80" s="62"/>
      <c r="OX80" s="62"/>
      <c r="OY80" s="62"/>
      <c r="OZ80" s="62"/>
      <c r="PA80" s="62"/>
      <c r="PB80" s="62"/>
      <c r="PC80" s="62"/>
      <c r="PD80" s="62"/>
      <c r="PE80" s="62"/>
      <c r="PF80" s="62"/>
      <c r="PG80" s="62"/>
      <c r="PH80" s="62"/>
      <c r="PI80" s="62"/>
      <c r="PJ80" s="62"/>
      <c r="PK80" s="62"/>
      <c r="PL80" s="62"/>
      <c r="PM80" s="62"/>
      <c r="PN80" s="62"/>
      <c r="PO80" s="62"/>
      <c r="PP80" s="62"/>
      <c r="PQ80" s="62"/>
      <c r="PR80" s="62"/>
      <c r="PS80" s="62"/>
      <c r="PT80" s="62"/>
      <c r="PU80" s="62"/>
      <c r="PV80" s="62"/>
      <c r="PW80" s="62"/>
      <c r="PX80" s="62"/>
      <c r="PY80" s="62"/>
      <c r="PZ80" s="62"/>
      <c r="QA80" s="62"/>
      <c r="QB80" s="62"/>
      <c r="QC80" s="62"/>
      <c r="QD80" s="62"/>
      <c r="QE80" s="62"/>
      <c r="QF80" s="62"/>
      <c r="QG80" s="62"/>
      <c r="QH80" s="62"/>
      <c r="QI80" s="62"/>
      <c r="QJ80" s="62"/>
      <c r="QK80" s="62"/>
      <c r="QL80" s="62"/>
      <c r="QM80" s="62"/>
      <c r="QN80" s="62"/>
      <c r="QO80" s="62"/>
      <c r="QP80" s="62"/>
      <c r="QQ80" s="62"/>
      <c r="QR80" s="62"/>
      <c r="QS80" s="62"/>
      <c r="QT80" s="62"/>
      <c r="QU80" s="62"/>
      <c r="QV80" s="62"/>
      <c r="QW80" s="62"/>
      <c r="QX80" s="62"/>
      <c r="QY80" s="62"/>
      <c r="QZ80" s="62"/>
      <c r="RA80" s="62"/>
      <c r="RB80" s="62"/>
      <c r="RC80" s="62"/>
      <c r="RD80" s="62"/>
      <c r="RE80" s="62"/>
      <c r="RF80" s="62"/>
      <c r="RG80" s="62"/>
      <c r="RH80" s="62"/>
      <c r="RI80" s="62"/>
      <c r="RJ80" s="62"/>
      <c r="RK80" s="62"/>
      <c r="RL80" s="62"/>
      <c r="RM80" s="62"/>
      <c r="RN80" s="62"/>
      <c r="RO80" s="62"/>
      <c r="RP80" s="62"/>
      <c r="RQ80" s="62"/>
      <c r="RR80" s="62"/>
      <c r="RS80" s="62"/>
      <c r="RT80" s="62"/>
      <c r="RU80" s="62"/>
      <c r="RV80" s="62"/>
      <c r="RW80" s="62"/>
      <c r="RX80" s="62"/>
      <c r="RY80" s="62"/>
      <c r="RZ80" s="62"/>
      <c r="SA80" s="62"/>
      <c r="SB80" s="62"/>
      <c r="SC80" s="62"/>
      <c r="SD80" s="62"/>
      <c r="SE80" s="62"/>
      <c r="SF80" s="62"/>
      <c r="SG80" s="62"/>
      <c r="SH80" s="62"/>
      <c r="SI80" s="62"/>
      <c r="SJ80" s="62"/>
      <c r="SK80" s="62"/>
      <c r="SL80" s="62"/>
      <c r="SM80" s="62"/>
      <c r="SN80" s="62"/>
      <c r="SO80" s="62"/>
      <c r="SP80" s="62"/>
      <c r="SQ80" s="62"/>
      <c r="SR80" s="62"/>
      <c r="SS80" s="62"/>
      <c r="ST80" s="62"/>
      <c r="SU80" s="62"/>
      <c r="SV80" s="62"/>
      <c r="SW80" s="62"/>
      <c r="SX80" s="62"/>
      <c r="SY80" s="62"/>
      <c r="SZ80" s="62"/>
      <c r="TA80" s="62"/>
      <c r="TB80" s="62"/>
      <c r="TC80" s="62"/>
      <c r="TD80" s="62"/>
      <c r="TE80" s="62"/>
      <c r="TF80" s="62"/>
      <c r="TG80" s="62"/>
      <c r="TH80" s="62"/>
      <c r="TI80" s="62"/>
      <c r="TJ80" s="62"/>
      <c r="TK80" s="62"/>
      <c r="TL80" s="62"/>
      <c r="TM80" s="62"/>
      <c r="TN80" s="62"/>
      <c r="TO80" s="62"/>
      <c r="TP80" s="62"/>
      <c r="TQ80" s="62"/>
      <c r="TR80" s="62"/>
      <c r="TS80" s="62"/>
      <c r="TT80" s="62"/>
      <c r="TU80" s="62"/>
      <c r="TV80" s="62"/>
      <c r="TW80" s="62"/>
      <c r="TX80" s="62"/>
      <c r="TY80" s="62"/>
      <c r="TZ80" s="62"/>
      <c r="UA80" s="62"/>
      <c r="UB80" s="62"/>
      <c r="UC80" s="62"/>
      <c r="UD80" s="62"/>
      <c r="UE80" s="62"/>
      <c r="UF80" s="62"/>
      <c r="UG80" s="62"/>
      <c r="UH80" s="62"/>
      <c r="UI80" s="62"/>
      <c r="UJ80" s="62"/>
      <c r="UK80" s="62"/>
      <c r="UL80" s="62"/>
      <c r="UM80" s="62"/>
      <c r="UN80" s="62"/>
      <c r="UO80" s="62"/>
      <c r="UP80" s="62"/>
      <c r="UQ80" s="62"/>
      <c r="UR80" s="62"/>
      <c r="US80" s="62"/>
      <c r="UT80" s="62"/>
      <c r="UU80" s="62"/>
      <c r="UV80" s="62"/>
      <c r="UW80" s="62"/>
      <c r="UX80" s="62"/>
      <c r="UY80" s="62"/>
      <c r="UZ80" s="62"/>
      <c r="VA80" s="62"/>
      <c r="VB80" s="62"/>
      <c r="VC80" s="62"/>
      <c r="VD80" s="62"/>
      <c r="VE80" s="62"/>
      <c r="VF80" s="62"/>
      <c r="VG80" s="62"/>
      <c r="VH80" s="62"/>
      <c r="VI80" s="62"/>
      <c r="VJ80" s="62"/>
      <c r="VK80" s="62"/>
      <c r="VL80" s="62"/>
      <c r="VM80" s="62"/>
      <c r="VN80" s="62"/>
      <c r="VO80" s="62"/>
      <c r="VP80" s="62"/>
      <c r="VQ80" s="62"/>
      <c r="VR80" s="62"/>
      <c r="VS80" s="62"/>
      <c r="VT80" s="62"/>
      <c r="VU80" s="62"/>
      <c r="VV80" s="62"/>
      <c r="VW80" s="62"/>
      <c r="VX80" s="62"/>
      <c r="VY80" s="62"/>
      <c r="VZ80" s="62"/>
      <c r="WA80" s="62"/>
      <c r="WB80" s="62"/>
      <c r="WC80" s="62"/>
      <c r="WD80" s="62"/>
      <c r="WE80" s="62"/>
      <c r="WF80" s="62"/>
      <c r="WG80" s="62"/>
      <c r="WH80" s="62"/>
      <c r="WI80" s="62"/>
      <c r="WJ80" s="62"/>
      <c r="WK80" s="62"/>
      <c r="WL80" s="62"/>
      <c r="WM80" s="62"/>
      <c r="WN80" s="62"/>
      <c r="WO80" s="62"/>
      <c r="WP80" s="62"/>
      <c r="WQ80" s="62"/>
      <c r="WR80" s="62"/>
      <c r="WS80" s="62"/>
      <c r="WT80" s="62"/>
      <c r="WU80" s="62"/>
      <c r="WV80" s="62"/>
      <c r="WW80" s="62"/>
      <c r="WX80" s="62"/>
      <c r="WY80" s="62"/>
      <c r="WZ80" s="62"/>
      <c r="XA80" s="62"/>
      <c r="XB80" s="62"/>
      <c r="XC80" s="62"/>
      <c r="XD80" s="62"/>
      <c r="XE80" s="62"/>
      <c r="XF80" s="62"/>
      <c r="XG80" s="62"/>
      <c r="XH80" s="62"/>
      <c r="XI80" s="62"/>
      <c r="XJ80" s="62"/>
      <c r="XK80" s="62"/>
      <c r="XL80" s="62"/>
      <c r="XM80" s="62"/>
      <c r="XN80" s="62"/>
      <c r="XO80" s="62"/>
      <c r="XP80" s="62"/>
      <c r="XQ80" s="62"/>
      <c r="XR80" s="62"/>
      <c r="XS80" s="62"/>
      <c r="XT80" s="62"/>
      <c r="XU80" s="62"/>
      <c r="XV80" s="62"/>
      <c r="XW80" s="62"/>
      <c r="XX80" s="62"/>
      <c r="XY80" s="62"/>
      <c r="XZ80" s="62"/>
      <c r="YA80" s="62"/>
      <c r="YB80" s="62"/>
      <c r="YC80" s="62"/>
      <c r="YD80" s="62"/>
      <c r="YE80" s="62"/>
      <c r="YF80" s="62"/>
      <c r="YG80" s="62"/>
      <c r="YH80" s="62"/>
      <c r="YI80" s="62"/>
      <c r="YJ80" s="62"/>
      <c r="YK80" s="62"/>
      <c r="YL80" s="62"/>
      <c r="YM80" s="62"/>
      <c r="YN80" s="62"/>
      <c r="YO80" s="62"/>
      <c r="YP80" s="62"/>
      <c r="YQ80" s="62"/>
      <c r="YR80" s="62"/>
      <c r="YS80" s="62"/>
      <c r="YT80" s="62"/>
      <c r="YU80" s="62"/>
      <c r="YV80" s="62"/>
      <c r="YW80" s="62"/>
      <c r="YX80" s="62"/>
      <c r="YY80" s="62"/>
      <c r="YZ80" s="62"/>
      <c r="ZA80" s="62"/>
      <c r="ZB80" s="62"/>
      <c r="ZC80" s="62"/>
      <c r="ZD80" s="62"/>
      <c r="ZE80" s="62"/>
      <c r="ZF80" s="62"/>
      <c r="ZG80" s="62"/>
      <c r="ZH80" s="62"/>
      <c r="ZI80" s="62"/>
      <c r="ZJ80" s="62"/>
      <c r="ZK80" s="62"/>
      <c r="ZL80" s="62"/>
      <c r="ZM80" s="62"/>
      <c r="ZN80" s="62"/>
      <c r="ZO80" s="62"/>
      <c r="ZP80" s="62"/>
      <c r="ZQ80" s="62"/>
      <c r="ZR80" s="62"/>
      <c r="ZS80" s="62"/>
      <c r="ZT80" s="62"/>
      <c r="ZU80" s="62"/>
      <c r="ZV80" s="62"/>
      <c r="ZW80" s="62"/>
      <c r="ZX80" s="62"/>
      <c r="ZY80" s="62"/>
      <c r="ZZ80" s="62"/>
      <c r="AAA80" s="62"/>
      <c r="AAB80" s="62"/>
      <c r="AAC80" s="62"/>
      <c r="AAD80" s="62"/>
      <c r="AAE80" s="62"/>
      <c r="AAF80" s="62"/>
      <c r="AAG80" s="62"/>
      <c r="AAH80" s="62"/>
      <c r="AAI80" s="62"/>
      <c r="AAJ80" s="62"/>
      <c r="AAK80" s="62"/>
      <c r="AAL80" s="62"/>
      <c r="AAM80" s="62"/>
      <c r="AAN80" s="62"/>
      <c r="AAO80" s="62"/>
      <c r="AAP80" s="62"/>
      <c r="AAQ80" s="62"/>
      <c r="AAR80" s="62"/>
      <c r="AAS80" s="62"/>
      <c r="AAT80" s="62"/>
      <c r="AAU80" s="62"/>
      <c r="AAV80" s="62"/>
      <c r="AAW80" s="62"/>
      <c r="AAX80" s="62"/>
      <c r="AAY80" s="62"/>
      <c r="AAZ80" s="62"/>
      <c r="ABA80" s="62"/>
      <c r="ABB80" s="62"/>
      <c r="ABC80" s="62"/>
      <c r="ABD80" s="62"/>
      <c r="ABE80" s="62"/>
      <c r="ABF80" s="62"/>
      <c r="ABG80" s="62"/>
      <c r="ABH80" s="62"/>
      <c r="ABI80" s="62"/>
      <c r="ABJ80" s="62"/>
      <c r="ABK80" s="62"/>
      <c r="ABL80" s="62"/>
      <c r="ABM80" s="62"/>
      <c r="ABN80" s="62"/>
      <c r="ABO80" s="62"/>
      <c r="ABP80" s="62"/>
      <c r="ABQ80" s="62"/>
      <c r="ABR80" s="62"/>
      <c r="ABS80" s="62"/>
      <c r="ABT80" s="62"/>
      <c r="ABU80" s="62"/>
      <c r="ABV80" s="62"/>
      <c r="ABW80" s="62"/>
      <c r="ABX80" s="62"/>
      <c r="ABY80" s="62"/>
    </row>
    <row r="81" spans="1:753" ht="14.45" customHeight="1" x14ac:dyDescent="0.25">
      <c r="A81" s="13" t="s">
        <v>88</v>
      </c>
      <c r="B81" s="15" t="s">
        <v>58</v>
      </c>
      <c r="C81" s="15" t="s">
        <v>61</v>
      </c>
      <c r="D81" s="15" t="s">
        <v>20</v>
      </c>
      <c r="E81" s="16">
        <v>10620</v>
      </c>
      <c r="F81" s="16">
        <v>0</v>
      </c>
      <c r="G81" s="50">
        <v>434</v>
      </c>
      <c r="H81" s="50">
        <v>445</v>
      </c>
      <c r="I81" s="50">
        <v>462</v>
      </c>
      <c r="J81" s="50">
        <v>0</v>
      </c>
      <c r="K81" s="5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  <c r="Q81" s="90">
        <v>0</v>
      </c>
      <c r="R81" s="90">
        <v>0</v>
      </c>
      <c r="S81" s="90">
        <v>0</v>
      </c>
      <c r="T81" s="90">
        <v>0</v>
      </c>
      <c r="U81" s="94">
        <f t="shared" si="11"/>
        <v>0</v>
      </c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</row>
    <row r="82" spans="1:753" s="81" customFormat="1" ht="14.45" customHeight="1" x14ac:dyDescent="0.25">
      <c r="A82" s="77" t="s">
        <v>56</v>
      </c>
      <c r="B82" s="79" t="s">
        <v>58</v>
      </c>
      <c r="C82" s="79" t="s">
        <v>79</v>
      </c>
      <c r="D82" s="79" t="s">
        <v>20</v>
      </c>
      <c r="E82" s="82">
        <v>5332</v>
      </c>
      <c r="F82" s="16"/>
      <c r="G82" s="50"/>
      <c r="H82" s="15"/>
      <c r="I82" s="79">
        <v>0</v>
      </c>
      <c r="J82" s="79">
        <v>500</v>
      </c>
      <c r="K82" s="79">
        <v>300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U82" s="93">
        <f>SUM(L82:T82)</f>
        <v>0</v>
      </c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  <c r="IW82" s="80"/>
      <c r="IX82" s="80"/>
      <c r="IY82" s="80"/>
      <c r="IZ82" s="80"/>
      <c r="JA82" s="80"/>
      <c r="JB82" s="80"/>
      <c r="JC82" s="80"/>
      <c r="JD82" s="80"/>
      <c r="JE82" s="80"/>
      <c r="JF82" s="80"/>
      <c r="JG82" s="80"/>
      <c r="JH82" s="80"/>
      <c r="JI82" s="80"/>
      <c r="JJ82" s="80"/>
      <c r="JK82" s="80"/>
      <c r="JL82" s="80"/>
      <c r="JM82" s="80"/>
      <c r="JN82" s="80"/>
      <c r="JO82" s="80"/>
      <c r="JP82" s="80"/>
      <c r="JQ82" s="80"/>
      <c r="JR82" s="80"/>
      <c r="JS82" s="80"/>
      <c r="JT82" s="80"/>
      <c r="JU82" s="80"/>
      <c r="JV82" s="80"/>
      <c r="JW82" s="80"/>
      <c r="JX82" s="80"/>
      <c r="JY82" s="80"/>
      <c r="JZ82" s="80"/>
      <c r="KA82" s="80"/>
      <c r="KB82" s="80"/>
      <c r="KC82" s="80"/>
      <c r="KD82" s="80"/>
      <c r="KE82" s="80"/>
      <c r="KF82" s="80"/>
      <c r="KG82" s="80"/>
      <c r="KH82" s="80"/>
      <c r="KI82" s="80"/>
      <c r="KJ82" s="80"/>
      <c r="KK82" s="80"/>
      <c r="KL82" s="80"/>
      <c r="KM82" s="80"/>
      <c r="KN82" s="80"/>
      <c r="KO82" s="80"/>
      <c r="KP82" s="80"/>
      <c r="KQ82" s="80"/>
      <c r="KR82" s="80"/>
      <c r="KS82" s="80"/>
      <c r="KT82" s="80"/>
      <c r="KU82" s="80"/>
      <c r="KV82" s="80"/>
      <c r="KW82" s="80"/>
      <c r="KX82" s="80"/>
      <c r="KY82" s="80"/>
      <c r="KZ82" s="80"/>
      <c r="LA82" s="80"/>
      <c r="LB82" s="80"/>
      <c r="LC82" s="80"/>
      <c r="LD82" s="80"/>
      <c r="LE82" s="80"/>
      <c r="LF82" s="80"/>
      <c r="LG82" s="80"/>
      <c r="LH82" s="80"/>
      <c r="LI82" s="80"/>
      <c r="LJ82" s="80"/>
      <c r="LK82" s="80"/>
      <c r="LL82" s="80"/>
      <c r="LM82" s="80"/>
      <c r="LN82" s="80"/>
      <c r="LO82" s="80"/>
      <c r="LP82" s="80"/>
      <c r="LQ82" s="80"/>
      <c r="LR82" s="80"/>
      <c r="LS82" s="80"/>
      <c r="LT82" s="80"/>
      <c r="LU82" s="80"/>
      <c r="LV82" s="80"/>
      <c r="LW82" s="80"/>
      <c r="LX82" s="80"/>
      <c r="LY82" s="80"/>
      <c r="LZ82" s="80"/>
      <c r="MA82" s="80"/>
      <c r="MB82" s="80"/>
      <c r="MC82" s="80"/>
      <c r="MD82" s="80"/>
      <c r="ME82" s="80"/>
      <c r="MF82" s="80"/>
      <c r="MG82" s="80"/>
      <c r="MH82" s="80"/>
      <c r="MI82" s="80"/>
      <c r="MJ82" s="80"/>
      <c r="MK82" s="80"/>
      <c r="ML82" s="80"/>
      <c r="MM82" s="80"/>
      <c r="MN82" s="80"/>
      <c r="MO82" s="80"/>
      <c r="MP82" s="80"/>
      <c r="MQ82" s="80"/>
      <c r="MR82" s="80"/>
      <c r="MS82" s="80"/>
      <c r="MT82" s="80"/>
      <c r="MU82" s="80"/>
      <c r="MV82" s="80"/>
      <c r="MW82" s="80"/>
      <c r="MX82" s="80"/>
      <c r="MY82" s="80"/>
      <c r="MZ82" s="80"/>
      <c r="NA82" s="80"/>
      <c r="NB82" s="80"/>
      <c r="NC82" s="80"/>
      <c r="ND82" s="80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0"/>
      <c r="NX82" s="80"/>
      <c r="NY82" s="80"/>
      <c r="NZ82" s="80"/>
      <c r="OA82" s="80"/>
      <c r="OB82" s="80"/>
      <c r="OC82" s="80"/>
      <c r="OD82" s="80"/>
      <c r="OE82" s="80"/>
      <c r="OF82" s="80"/>
      <c r="OG82" s="80"/>
      <c r="OH82" s="80"/>
      <c r="OI82" s="80"/>
      <c r="OJ82" s="80"/>
      <c r="OK82" s="80"/>
      <c r="OL82" s="80"/>
      <c r="OM82" s="80"/>
      <c r="ON82" s="80"/>
      <c r="OO82" s="80"/>
      <c r="OP82" s="80"/>
      <c r="OQ82" s="80"/>
      <c r="OR82" s="80"/>
      <c r="OS82" s="80"/>
      <c r="OT82" s="80"/>
      <c r="OU82" s="80"/>
      <c r="OV82" s="80"/>
      <c r="OW82" s="80"/>
      <c r="OX82" s="80"/>
      <c r="OY82" s="80"/>
      <c r="OZ82" s="80"/>
      <c r="PA82" s="80"/>
      <c r="PB82" s="80"/>
      <c r="PC82" s="80"/>
      <c r="PD82" s="80"/>
      <c r="PE82" s="80"/>
      <c r="PF82" s="80"/>
      <c r="PG82" s="80"/>
      <c r="PH82" s="80"/>
      <c r="PI82" s="80"/>
      <c r="PJ82" s="80"/>
      <c r="PK82" s="80"/>
      <c r="PL82" s="80"/>
      <c r="PM82" s="80"/>
      <c r="PN82" s="80"/>
      <c r="PO82" s="80"/>
      <c r="PP82" s="80"/>
      <c r="PQ82" s="80"/>
      <c r="PR82" s="80"/>
      <c r="PS82" s="80"/>
      <c r="PT82" s="80"/>
      <c r="PU82" s="80"/>
      <c r="PV82" s="80"/>
      <c r="PW82" s="80"/>
      <c r="PX82" s="80"/>
      <c r="PY82" s="80"/>
      <c r="PZ82" s="80"/>
      <c r="QA82" s="80"/>
      <c r="QB82" s="80"/>
      <c r="QC82" s="80"/>
      <c r="QD82" s="80"/>
      <c r="QE82" s="80"/>
      <c r="QF82" s="80"/>
      <c r="QG82" s="80"/>
      <c r="QH82" s="80"/>
      <c r="QI82" s="80"/>
      <c r="QJ82" s="80"/>
      <c r="QK82" s="80"/>
      <c r="QL82" s="80"/>
      <c r="QM82" s="80"/>
      <c r="QN82" s="80"/>
      <c r="QO82" s="80"/>
      <c r="QP82" s="80"/>
      <c r="QQ82" s="80"/>
      <c r="QR82" s="80"/>
      <c r="QS82" s="80"/>
      <c r="QT82" s="80"/>
      <c r="QU82" s="80"/>
      <c r="QV82" s="80"/>
      <c r="QW82" s="80"/>
      <c r="QX82" s="80"/>
      <c r="QY82" s="80"/>
      <c r="QZ82" s="80"/>
      <c r="RA82" s="80"/>
      <c r="RB82" s="80"/>
      <c r="RC82" s="80"/>
      <c r="RD82" s="80"/>
      <c r="RE82" s="80"/>
      <c r="RF82" s="80"/>
      <c r="RG82" s="80"/>
      <c r="RH82" s="80"/>
      <c r="RI82" s="80"/>
      <c r="RJ82" s="80"/>
      <c r="RK82" s="80"/>
      <c r="RL82" s="80"/>
      <c r="RM82" s="80"/>
      <c r="RN82" s="80"/>
      <c r="RO82" s="80"/>
      <c r="RP82" s="80"/>
      <c r="RQ82" s="80"/>
      <c r="RR82" s="80"/>
      <c r="RS82" s="80"/>
      <c r="RT82" s="80"/>
      <c r="RU82" s="80"/>
      <c r="RV82" s="80"/>
      <c r="RW82" s="80"/>
      <c r="RX82" s="80"/>
      <c r="RY82" s="80"/>
      <c r="RZ82" s="80"/>
      <c r="SA82" s="80"/>
      <c r="SB82" s="80"/>
      <c r="SC82" s="80"/>
      <c r="SD82" s="80"/>
      <c r="SE82" s="80"/>
      <c r="SF82" s="80"/>
      <c r="SG82" s="80"/>
      <c r="SH82" s="80"/>
      <c r="SI82" s="80"/>
      <c r="SJ82" s="80"/>
      <c r="SK82" s="80"/>
      <c r="SL82" s="80"/>
      <c r="SM82" s="80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0"/>
      <c r="TB82" s="80"/>
      <c r="TC82" s="80"/>
      <c r="TD82" s="80"/>
      <c r="TE82" s="80"/>
      <c r="TF82" s="80"/>
      <c r="TG82" s="80"/>
      <c r="TH82" s="80"/>
      <c r="TI82" s="80"/>
      <c r="TJ82" s="80"/>
      <c r="TK82" s="80"/>
      <c r="TL82" s="80"/>
      <c r="TM82" s="80"/>
      <c r="TN82" s="80"/>
      <c r="TO82" s="80"/>
      <c r="TP82" s="80"/>
      <c r="TQ82" s="80"/>
      <c r="TR82" s="80"/>
      <c r="TS82" s="80"/>
      <c r="TT82" s="80"/>
      <c r="TU82" s="80"/>
      <c r="TV82" s="80"/>
      <c r="TW82" s="80"/>
      <c r="TX82" s="80"/>
      <c r="TY82" s="80"/>
      <c r="TZ82" s="80"/>
      <c r="UA82" s="80"/>
      <c r="UB82" s="80"/>
      <c r="UC82" s="80"/>
      <c r="UD82" s="80"/>
      <c r="UE82" s="80"/>
      <c r="UF82" s="80"/>
      <c r="UG82" s="80"/>
      <c r="UH82" s="80"/>
      <c r="UI82" s="80"/>
      <c r="UJ82" s="80"/>
      <c r="UK82" s="80"/>
      <c r="UL82" s="80"/>
      <c r="UM82" s="80"/>
      <c r="UN82" s="80"/>
      <c r="UO82" s="80"/>
      <c r="UP82" s="80"/>
      <c r="UQ82" s="80"/>
      <c r="UR82" s="80"/>
      <c r="US82" s="80"/>
      <c r="UT82" s="80"/>
      <c r="UU82" s="80"/>
      <c r="UV82" s="80"/>
      <c r="UW82" s="80"/>
      <c r="UX82" s="80"/>
      <c r="UY82" s="80"/>
      <c r="UZ82" s="80"/>
      <c r="VA82" s="80"/>
      <c r="VB82" s="80"/>
      <c r="VC82" s="80"/>
      <c r="VD82" s="80"/>
      <c r="VE82" s="80"/>
      <c r="VF82" s="80"/>
      <c r="VG82" s="80"/>
      <c r="VH82" s="80"/>
      <c r="VI82" s="80"/>
      <c r="VJ82" s="80"/>
      <c r="VK82" s="80"/>
      <c r="VL82" s="80"/>
      <c r="VM82" s="80"/>
      <c r="VN82" s="80"/>
      <c r="VO82" s="80"/>
      <c r="VP82" s="80"/>
      <c r="VQ82" s="80"/>
      <c r="VR82" s="80"/>
      <c r="VS82" s="80"/>
      <c r="VT82" s="80"/>
      <c r="VU82" s="80"/>
      <c r="VV82" s="80"/>
      <c r="VW82" s="80"/>
      <c r="VX82" s="80"/>
      <c r="VY82" s="80"/>
      <c r="VZ82" s="80"/>
      <c r="WA82" s="80"/>
      <c r="WB82" s="80"/>
      <c r="WC82" s="80"/>
      <c r="WD82" s="80"/>
      <c r="WE82" s="80"/>
      <c r="WF82" s="80"/>
      <c r="WG82" s="80"/>
      <c r="WH82" s="80"/>
      <c r="WI82" s="80"/>
      <c r="WJ82" s="80"/>
      <c r="WK82" s="80"/>
      <c r="WL82" s="80"/>
      <c r="WM82" s="80"/>
      <c r="WN82" s="80"/>
      <c r="WO82" s="80"/>
      <c r="WP82" s="80"/>
      <c r="WQ82" s="80"/>
      <c r="WR82" s="80"/>
      <c r="WS82" s="80"/>
      <c r="WT82" s="80"/>
      <c r="WU82" s="80"/>
      <c r="WV82" s="80"/>
      <c r="WW82" s="80"/>
      <c r="WX82" s="80"/>
      <c r="WY82" s="80"/>
      <c r="WZ82" s="80"/>
      <c r="XA82" s="80"/>
      <c r="XB82" s="80"/>
      <c r="XC82" s="80"/>
      <c r="XD82" s="80"/>
      <c r="XE82" s="80"/>
      <c r="XF82" s="80"/>
      <c r="XG82" s="80"/>
      <c r="XH82" s="80"/>
      <c r="XI82" s="80"/>
      <c r="XJ82" s="80"/>
      <c r="XK82" s="80"/>
      <c r="XL82" s="80"/>
      <c r="XM82" s="80"/>
      <c r="XN82" s="80"/>
      <c r="XO82" s="80"/>
      <c r="XP82" s="80"/>
      <c r="XQ82" s="80"/>
      <c r="XR82" s="80"/>
      <c r="XS82" s="80"/>
      <c r="XT82" s="80"/>
      <c r="XU82" s="80"/>
      <c r="XV82" s="80"/>
      <c r="XW82" s="80"/>
      <c r="XX82" s="80"/>
      <c r="XY82" s="80"/>
      <c r="XZ82" s="80"/>
      <c r="YA82" s="80"/>
      <c r="YB82" s="80"/>
      <c r="YC82" s="80"/>
      <c r="YD82" s="80"/>
      <c r="YE82" s="80"/>
      <c r="YF82" s="80"/>
      <c r="YG82" s="80"/>
      <c r="YH82" s="80"/>
      <c r="YI82" s="80"/>
      <c r="YJ82" s="80"/>
      <c r="YK82" s="80"/>
      <c r="YL82" s="80"/>
      <c r="YM82" s="80"/>
      <c r="YN82" s="80"/>
      <c r="YO82" s="80"/>
      <c r="YP82" s="80"/>
      <c r="YQ82" s="80"/>
      <c r="YR82" s="80"/>
      <c r="YS82" s="80"/>
      <c r="YT82" s="80"/>
      <c r="YU82" s="80"/>
      <c r="YV82" s="80"/>
      <c r="YW82" s="80"/>
      <c r="YX82" s="80"/>
      <c r="YY82" s="80"/>
      <c r="YZ82" s="80"/>
      <c r="ZA82" s="80"/>
      <c r="ZB82" s="80"/>
      <c r="ZC82" s="80"/>
      <c r="ZD82" s="80"/>
      <c r="ZE82" s="80"/>
      <c r="ZF82" s="80"/>
      <c r="ZG82" s="80"/>
      <c r="ZH82" s="80"/>
      <c r="ZI82" s="80"/>
      <c r="ZJ82" s="80"/>
      <c r="ZK82" s="80"/>
      <c r="ZL82" s="80"/>
      <c r="ZM82" s="80"/>
      <c r="ZN82" s="80"/>
      <c r="ZO82" s="80"/>
      <c r="ZP82" s="80"/>
      <c r="ZQ82" s="80"/>
      <c r="ZR82" s="80"/>
      <c r="ZS82" s="80"/>
      <c r="ZT82" s="80"/>
      <c r="ZU82" s="80"/>
      <c r="ZV82" s="80"/>
      <c r="ZW82" s="80"/>
      <c r="ZX82" s="80"/>
      <c r="ZY82" s="80"/>
      <c r="ZZ82" s="80"/>
      <c r="AAA82" s="80"/>
      <c r="AAB82" s="80"/>
      <c r="AAC82" s="80"/>
      <c r="AAD82" s="80"/>
      <c r="AAE82" s="80"/>
      <c r="AAF82" s="80"/>
      <c r="AAG82" s="80"/>
      <c r="AAH82" s="80"/>
      <c r="AAI82" s="80"/>
      <c r="AAJ82" s="80"/>
      <c r="AAK82" s="80"/>
      <c r="AAL82" s="80"/>
      <c r="AAM82" s="80"/>
      <c r="AAN82" s="80"/>
      <c r="AAO82" s="80"/>
      <c r="AAP82" s="80"/>
      <c r="AAQ82" s="80"/>
      <c r="AAR82" s="80"/>
      <c r="AAS82" s="80"/>
      <c r="AAT82" s="80"/>
      <c r="AAU82" s="80"/>
      <c r="AAV82" s="80"/>
      <c r="AAW82" s="80"/>
      <c r="AAX82" s="80"/>
      <c r="AAY82" s="80"/>
      <c r="AAZ82" s="80"/>
      <c r="ABA82" s="80"/>
      <c r="ABB82" s="80"/>
      <c r="ABC82" s="80"/>
      <c r="ABD82" s="80"/>
      <c r="ABE82" s="80"/>
      <c r="ABF82" s="80"/>
      <c r="ABG82" s="80"/>
      <c r="ABH82" s="80"/>
      <c r="ABI82" s="80"/>
      <c r="ABJ82" s="80"/>
      <c r="ABK82" s="80"/>
      <c r="ABL82" s="80"/>
      <c r="ABM82" s="80"/>
      <c r="ABN82" s="80"/>
      <c r="ABO82" s="80"/>
      <c r="ABP82" s="80"/>
      <c r="ABQ82" s="80"/>
      <c r="ABR82" s="80"/>
      <c r="ABS82" s="80"/>
      <c r="ABT82" s="80"/>
      <c r="ABU82" s="80"/>
      <c r="ABV82" s="80"/>
      <c r="ABW82" s="80"/>
      <c r="ABX82" s="80"/>
      <c r="ABY82" s="80"/>
    </row>
    <row r="83" spans="1:753" ht="14.45" customHeight="1" x14ac:dyDescent="0.25">
      <c r="A83" s="13" t="s">
        <v>89</v>
      </c>
      <c r="B83" s="15" t="s">
        <v>58</v>
      </c>
      <c r="C83" s="15" t="s">
        <v>61</v>
      </c>
      <c r="D83" s="15" t="s">
        <v>20</v>
      </c>
      <c r="E83" s="16">
        <v>61220</v>
      </c>
      <c r="F83" s="16">
        <v>0</v>
      </c>
      <c r="G83" s="50">
        <v>1875</v>
      </c>
      <c r="H83" s="50">
        <v>1875</v>
      </c>
      <c r="I83" s="15">
        <v>1875</v>
      </c>
      <c r="J83" s="50">
        <v>0</v>
      </c>
      <c r="K83" s="5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0</v>
      </c>
      <c r="U83" s="94">
        <f>SUM(L83:T83)</f>
        <v>0</v>
      </c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33"/>
      <c r="SE83" s="33"/>
      <c r="SF83" s="33"/>
      <c r="SG83" s="33"/>
      <c r="SH83" s="33"/>
      <c r="SI83" s="33"/>
      <c r="SJ83" s="33"/>
      <c r="SK83" s="33"/>
      <c r="SL83" s="33"/>
      <c r="SM83" s="33"/>
      <c r="SN83" s="33"/>
      <c r="SO83" s="33"/>
      <c r="SP83" s="33"/>
      <c r="SQ83" s="33"/>
      <c r="SR83" s="33"/>
      <c r="SS83" s="33"/>
      <c r="ST83" s="33"/>
      <c r="SU83" s="33"/>
      <c r="SV83" s="33"/>
      <c r="SW83" s="33"/>
      <c r="SX83" s="33"/>
      <c r="SY83" s="33"/>
      <c r="SZ83" s="33"/>
      <c r="TA83" s="33"/>
      <c r="TB83" s="33"/>
      <c r="TC83" s="33"/>
      <c r="TD83" s="33"/>
      <c r="TE83" s="33"/>
      <c r="TF83" s="33"/>
      <c r="TG83" s="33"/>
      <c r="TH83" s="33"/>
      <c r="TI83" s="33"/>
      <c r="TJ83" s="33"/>
      <c r="TK83" s="33"/>
      <c r="TL83" s="33"/>
      <c r="TM83" s="33"/>
      <c r="TN83" s="33"/>
      <c r="TO83" s="33"/>
      <c r="TP83" s="33"/>
      <c r="TQ83" s="33"/>
      <c r="TR83" s="33"/>
      <c r="TS83" s="33"/>
      <c r="TT83" s="33"/>
      <c r="TU83" s="33"/>
      <c r="TV83" s="33"/>
      <c r="TW83" s="33"/>
      <c r="TX83" s="33"/>
      <c r="TY83" s="33"/>
      <c r="TZ83" s="33"/>
      <c r="UA83" s="33"/>
      <c r="UB83" s="33"/>
      <c r="UC83" s="33"/>
      <c r="UD83" s="33"/>
      <c r="UE83" s="33"/>
      <c r="UF83" s="33"/>
      <c r="UG83" s="33"/>
      <c r="UH83" s="33"/>
      <c r="UI83" s="33"/>
      <c r="UJ83" s="33"/>
      <c r="UK83" s="33"/>
      <c r="UL83" s="33"/>
      <c r="UM83" s="33"/>
      <c r="UN83" s="33"/>
      <c r="UO83" s="33"/>
      <c r="UP83" s="33"/>
      <c r="UQ83" s="33"/>
      <c r="UR83" s="33"/>
      <c r="US83" s="33"/>
      <c r="UT83" s="33"/>
      <c r="UU83" s="33"/>
      <c r="UV83" s="33"/>
      <c r="UW83" s="33"/>
      <c r="UX83" s="33"/>
      <c r="UY83" s="33"/>
      <c r="UZ83" s="33"/>
      <c r="VA83" s="33"/>
      <c r="VB83" s="33"/>
      <c r="VC83" s="33"/>
      <c r="VD83" s="33"/>
      <c r="VE83" s="33"/>
      <c r="VF83" s="33"/>
      <c r="VG83" s="33"/>
      <c r="VH83" s="33"/>
      <c r="VI83" s="33"/>
      <c r="VJ83" s="33"/>
      <c r="VK83" s="33"/>
      <c r="VL83" s="33"/>
      <c r="VM83" s="33"/>
      <c r="VN83" s="33"/>
      <c r="VO83" s="33"/>
      <c r="VP83" s="33"/>
      <c r="VQ83" s="33"/>
      <c r="VR83" s="33"/>
      <c r="VS83" s="33"/>
      <c r="VT83" s="33"/>
      <c r="VU83" s="33"/>
      <c r="VV83" s="33"/>
      <c r="VW83" s="33"/>
      <c r="VX83" s="33"/>
      <c r="VY83" s="33"/>
      <c r="VZ83" s="33"/>
      <c r="WA83" s="33"/>
      <c r="WB83" s="33"/>
      <c r="WC83" s="33"/>
      <c r="WD83" s="33"/>
      <c r="WE83" s="33"/>
      <c r="WF83" s="33"/>
      <c r="WG83" s="33"/>
      <c r="WH83" s="33"/>
      <c r="WI83" s="33"/>
      <c r="WJ83" s="33"/>
      <c r="WK83" s="33"/>
      <c r="WL83" s="33"/>
      <c r="WM83" s="33"/>
      <c r="WN83" s="33"/>
      <c r="WO83" s="33"/>
      <c r="WP83" s="33"/>
      <c r="WQ83" s="33"/>
      <c r="WR83" s="33"/>
      <c r="WS83" s="33"/>
      <c r="WT83" s="33"/>
      <c r="WU83" s="33"/>
      <c r="WV83" s="33"/>
      <c r="WW83" s="33"/>
      <c r="WX83" s="33"/>
      <c r="WY83" s="33"/>
      <c r="WZ83" s="33"/>
      <c r="XA83" s="33"/>
      <c r="XB83" s="33"/>
      <c r="XC83" s="33"/>
      <c r="XD83" s="33"/>
      <c r="XE83" s="33"/>
      <c r="XF83" s="33"/>
      <c r="XG83" s="33"/>
      <c r="XH83" s="33"/>
      <c r="XI83" s="33"/>
      <c r="XJ83" s="33"/>
      <c r="XK83" s="33"/>
      <c r="XL83" s="33"/>
      <c r="XM83" s="33"/>
      <c r="XN83" s="33"/>
      <c r="XO83" s="33"/>
      <c r="XP83" s="33"/>
      <c r="XQ83" s="33"/>
      <c r="XR83" s="33"/>
      <c r="XS83" s="33"/>
      <c r="XT83" s="33"/>
      <c r="XU83" s="33"/>
      <c r="XV83" s="33"/>
      <c r="XW83" s="33"/>
      <c r="XX83" s="33"/>
      <c r="XY83" s="33"/>
      <c r="XZ83" s="33"/>
      <c r="YA83" s="33"/>
      <c r="YB83" s="33"/>
      <c r="YC83" s="33"/>
      <c r="YD83" s="33"/>
      <c r="YE83" s="33"/>
      <c r="YF83" s="33"/>
      <c r="YG83" s="33"/>
      <c r="YH83" s="33"/>
      <c r="YI83" s="33"/>
      <c r="YJ83" s="33"/>
      <c r="YK83" s="33"/>
      <c r="YL83" s="33"/>
      <c r="YM83" s="33"/>
      <c r="YN83" s="33"/>
      <c r="YO83" s="33"/>
      <c r="YP83" s="33"/>
      <c r="YQ83" s="33"/>
      <c r="YR83" s="33"/>
      <c r="YS83" s="33"/>
      <c r="YT83" s="33"/>
      <c r="YU83" s="33"/>
      <c r="YV83" s="33"/>
      <c r="YW83" s="33"/>
      <c r="YX83" s="33"/>
      <c r="YY83" s="33"/>
      <c r="YZ83" s="33"/>
      <c r="ZA83" s="33"/>
      <c r="ZB83" s="33"/>
      <c r="ZC83" s="33"/>
      <c r="ZD83" s="33"/>
      <c r="ZE83" s="33"/>
      <c r="ZF83" s="33"/>
      <c r="ZG83" s="33"/>
      <c r="ZH83" s="33"/>
      <c r="ZI83" s="33"/>
      <c r="ZJ83" s="33"/>
      <c r="ZK83" s="33"/>
      <c r="ZL83" s="33"/>
      <c r="ZM83" s="33"/>
      <c r="ZN83" s="33"/>
      <c r="ZO83" s="33"/>
      <c r="ZP83" s="33"/>
      <c r="ZQ83" s="33"/>
      <c r="ZR83" s="33"/>
      <c r="ZS83" s="33"/>
      <c r="ZT83" s="33"/>
      <c r="ZU83" s="33"/>
      <c r="ZV83" s="33"/>
      <c r="ZW83" s="33"/>
      <c r="ZX83" s="33"/>
      <c r="ZY83" s="33"/>
      <c r="ZZ83" s="33"/>
      <c r="AAA83" s="33"/>
      <c r="AAB83" s="33"/>
      <c r="AAC83" s="33"/>
      <c r="AAD83" s="33"/>
      <c r="AAE83" s="33"/>
      <c r="AAF83" s="33"/>
      <c r="AAG83" s="33"/>
      <c r="AAH83" s="33"/>
      <c r="AAI83" s="33"/>
      <c r="AAJ83" s="33"/>
      <c r="AAK83" s="33"/>
      <c r="AAL83" s="33"/>
      <c r="AAM83" s="33"/>
      <c r="AAN83" s="33"/>
      <c r="AAO83" s="33"/>
      <c r="AAP83" s="33"/>
      <c r="AAQ83" s="33"/>
      <c r="AAR83" s="33"/>
      <c r="AAS83" s="33"/>
      <c r="AAT83" s="33"/>
      <c r="AAU83" s="33"/>
      <c r="AAV83" s="33"/>
      <c r="AAW83" s="33"/>
      <c r="AAX83" s="33"/>
      <c r="AAY83" s="33"/>
      <c r="AAZ83" s="33"/>
      <c r="ABA83" s="33"/>
      <c r="ABB83" s="33"/>
      <c r="ABC83" s="33"/>
      <c r="ABD83" s="33"/>
      <c r="ABE83" s="33"/>
      <c r="ABF83" s="33"/>
      <c r="ABG83" s="33"/>
      <c r="ABH83" s="33"/>
      <c r="ABI83" s="33"/>
      <c r="ABJ83" s="33"/>
      <c r="ABK83" s="33"/>
      <c r="ABL83" s="33"/>
      <c r="ABM83" s="33"/>
      <c r="ABN83" s="33"/>
      <c r="ABO83" s="33"/>
      <c r="ABP83" s="33"/>
      <c r="ABQ83" s="33"/>
      <c r="ABR83" s="33"/>
      <c r="ABS83" s="33"/>
      <c r="ABT83" s="33"/>
      <c r="ABU83" s="33"/>
      <c r="ABV83" s="33"/>
      <c r="ABW83" s="33"/>
      <c r="ABX83" s="33"/>
      <c r="ABY83" s="33"/>
    </row>
    <row r="84" spans="1:753" s="63" customFormat="1" ht="14.45" customHeight="1" x14ac:dyDescent="0.25">
      <c r="A84" s="58" t="s">
        <v>90</v>
      </c>
      <c r="B84" s="59" t="s">
        <v>58</v>
      </c>
      <c r="C84" s="59" t="s">
        <v>61</v>
      </c>
      <c r="D84" s="59" t="s">
        <v>20</v>
      </c>
      <c r="E84" s="60">
        <v>25592</v>
      </c>
      <c r="F84" s="60">
        <v>12795.912</v>
      </c>
      <c r="G84" s="61">
        <v>25592</v>
      </c>
      <c r="H84" s="59">
        <v>0</v>
      </c>
      <c r="I84" s="59">
        <v>0</v>
      </c>
      <c r="J84" s="59">
        <v>0</v>
      </c>
      <c r="K84" s="59">
        <v>0</v>
      </c>
      <c r="L84" s="92">
        <v>0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4">
        <f t="shared" ref="U84:U85" si="12">SUM(L84:T84)</f>
        <v>0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  <c r="IV84" s="62"/>
      <c r="IW84" s="62"/>
      <c r="IX84" s="62"/>
      <c r="IY84" s="62"/>
      <c r="IZ84" s="62"/>
      <c r="JA84" s="62"/>
      <c r="JB84" s="62"/>
      <c r="JC84" s="62"/>
      <c r="JD84" s="62"/>
      <c r="JE84" s="62"/>
      <c r="JF84" s="62"/>
      <c r="JG84" s="62"/>
      <c r="JH84" s="62"/>
      <c r="JI84" s="62"/>
      <c r="JJ84" s="62"/>
      <c r="JK84" s="62"/>
      <c r="JL84" s="62"/>
      <c r="JM84" s="62"/>
      <c r="JN84" s="62"/>
      <c r="JO84" s="62"/>
      <c r="JP84" s="62"/>
      <c r="JQ84" s="62"/>
      <c r="JR84" s="62"/>
      <c r="JS84" s="62"/>
      <c r="JT84" s="62"/>
      <c r="JU84" s="62"/>
      <c r="JV84" s="62"/>
      <c r="JW84" s="62"/>
      <c r="JX84" s="62"/>
      <c r="JY84" s="62"/>
      <c r="JZ84" s="62"/>
      <c r="KA84" s="62"/>
      <c r="KB84" s="62"/>
      <c r="KC84" s="62"/>
      <c r="KD84" s="62"/>
      <c r="KE84" s="62"/>
      <c r="KF84" s="62"/>
      <c r="KG84" s="62"/>
      <c r="KH84" s="62"/>
      <c r="KI84" s="62"/>
      <c r="KJ84" s="62"/>
      <c r="KK84" s="62"/>
      <c r="KL84" s="62"/>
      <c r="KM84" s="62"/>
      <c r="KN84" s="62"/>
      <c r="KO84" s="62"/>
      <c r="KP84" s="62"/>
      <c r="KQ84" s="62"/>
      <c r="KR84" s="62"/>
      <c r="KS84" s="62"/>
      <c r="KT84" s="62"/>
      <c r="KU84" s="62"/>
      <c r="KV84" s="62"/>
      <c r="KW84" s="62"/>
      <c r="KX84" s="62"/>
      <c r="KY84" s="62"/>
      <c r="KZ84" s="62"/>
      <c r="LA84" s="62"/>
      <c r="LB84" s="62"/>
      <c r="LC84" s="62"/>
      <c r="LD84" s="62"/>
      <c r="LE84" s="62"/>
      <c r="LF84" s="62"/>
      <c r="LG84" s="62"/>
      <c r="LH84" s="62"/>
      <c r="LI84" s="62"/>
      <c r="LJ84" s="62"/>
      <c r="LK84" s="62"/>
      <c r="LL84" s="62"/>
      <c r="LM84" s="62"/>
      <c r="LN84" s="62"/>
      <c r="LO84" s="62"/>
      <c r="LP84" s="62"/>
      <c r="LQ84" s="62"/>
      <c r="LR84" s="62"/>
      <c r="LS84" s="62"/>
      <c r="LT84" s="62"/>
      <c r="LU84" s="62"/>
      <c r="LV84" s="62"/>
      <c r="LW84" s="62"/>
      <c r="LX84" s="62"/>
      <c r="LY84" s="62"/>
      <c r="LZ84" s="62"/>
      <c r="MA84" s="62"/>
      <c r="MB84" s="62"/>
      <c r="MC84" s="62"/>
      <c r="MD84" s="62"/>
      <c r="ME84" s="62"/>
      <c r="MF84" s="62"/>
      <c r="MG84" s="62"/>
      <c r="MH84" s="62"/>
      <c r="MI84" s="62"/>
      <c r="MJ84" s="62"/>
      <c r="MK84" s="62"/>
      <c r="ML84" s="62"/>
      <c r="MM84" s="62"/>
      <c r="MN84" s="62"/>
      <c r="MO84" s="62"/>
      <c r="MP84" s="62"/>
      <c r="MQ84" s="62"/>
      <c r="MR84" s="62"/>
      <c r="MS84" s="62"/>
      <c r="MT84" s="62"/>
      <c r="MU84" s="62"/>
      <c r="MV84" s="62"/>
      <c r="MW84" s="62"/>
      <c r="MX84" s="62"/>
      <c r="MY84" s="62"/>
      <c r="MZ84" s="62"/>
      <c r="NA84" s="62"/>
      <c r="NB84" s="62"/>
      <c r="NC84" s="62"/>
      <c r="ND84" s="62"/>
      <c r="NE84" s="62"/>
      <c r="NF84" s="62"/>
      <c r="NG84" s="62"/>
      <c r="NH84" s="62"/>
      <c r="NI84" s="62"/>
      <c r="NJ84" s="62"/>
      <c r="NK84" s="62"/>
      <c r="NL84" s="62"/>
      <c r="NM84" s="62"/>
      <c r="NN84" s="62"/>
      <c r="NO84" s="62"/>
      <c r="NP84" s="62"/>
      <c r="NQ84" s="62"/>
      <c r="NR84" s="62"/>
      <c r="NS84" s="62"/>
      <c r="NT84" s="62"/>
      <c r="NU84" s="62"/>
      <c r="NV84" s="62"/>
      <c r="NW84" s="62"/>
      <c r="NX84" s="62"/>
      <c r="NY84" s="62"/>
      <c r="NZ84" s="62"/>
      <c r="OA84" s="62"/>
      <c r="OB84" s="62"/>
      <c r="OC84" s="62"/>
      <c r="OD84" s="62"/>
      <c r="OE84" s="62"/>
      <c r="OF84" s="62"/>
      <c r="OG84" s="62"/>
      <c r="OH84" s="62"/>
      <c r="OI84" s="62"/>
      <c r="OJ84" s="62"/>
      <c r="OK84" s="62"/>
      <c r="OL84" s="62"/>
      <c r="OM84" s="62"/>
      <c r="ON84" s="62"/>
      <c r="OO84" s="62"/>
      <c r="OP84" s="62"/>
      <c r="OQ84" s="62"/>
      <c r="OR84" s="62"/>
      <c r="OS84" s="62"/>
      <c r="OT84" s="62"/>
      <c r="OU84" s="62"/>
      <c r="OV84" s="62"/>
      <c r="OW84" s="62"/>
      <c r="OX84" s="62"/>
      <c r="OY84" s="62"/>
      <c r="OZ84" s="62"/>
      <c r="PA84" s="62"/>
      <c r="PB84" s="62"/>
      <c r="PC84" s="62"/>
      <c r="PD84" s="62"/>
      <c r="PE84" s="62"/>
      <c r="PF84" s="62"/>
      <c r="PG84" s="62"/>
      <c r="PH84" s="62"/>
      <c r="PI84" s="62"/>
      <c r="PJ84" s="62"/>
      <c r="PK84" s="62"/>
      <c r="PL84" s="62"/>
      <c r="PM84" s="62"/>
      <c r="PN84" s="62"/>
      <c r="PO84" s="62"/>
      <c r="PP84" s="62"/>
      <c r="PQ84" s="62"/>
      <c r="PR84" s="62"/>
      <c r="PS84" s="62"/>
      <c r="PT84" s="62"/>
      <c r="PU84" s="62"/>
      <c r="PV84" s="62"/>
      <c r="PW84" s="62"/>
      <c r="PX84" s="62"/>
      <c r="PY84" s="62"/>
      <c r="PZ84" s="62"/>
      <c r="QA84" s="62"/>
      <c r="QB84" s="62"/>
      <c r="QC84" s="62"/>
      <c r="QD84" s="62"/>
      <c r="QE84" s="62"/>
      <c r="QF84" s="62"/>
      <c r="QG84" s="62"/>
      <c r="QH84" s="62"/>
      <c r="QI84" s="62"/>
      <c r="QJ84" s="62"/>
      <c r="QK84" s="62"/>
      <c r="QL84" s="62"/>
      <c r="QM84" s="62"/>
      <c r="QN84" s="62"/>
      <c r="QO84" s="62"/>
      <c r="QP84" s="62"/>
      <c r="QQ84" s="62"/>
      <c r="QR84" s="62"/>
      <c r="QS84" s="62"/>
      <c r="QT84" s="62"/>
      <c r="QU84" s="62"/>
      <c r="QV84" s="62"/>
      <c r="QW84" s="62"/>
      <c r="QX84" s="62"/>
      <c r="QY84" s="62"/>
      <c r="QZ84" s="62"/>
      <c r="RA84" s="62"/>
      <c r="RB84" s="62"/>
      <c r="RC84" s="62"/>
      <c r="RD84" s="62"/>
      <c r="RE84" s="62"/>
      <c r="RF84" s="62"/>
      <c r="RG84" s="62"/>
      <c r="RH84" s="62"/>
      <c r="RI84" s="62"/>
      <c r="RJ84" s="62"/>
      <c r="RK84" s="62"/>
      <c r="RL84" s="62"/>
      <c r="RM84" s="62"/>
      <c r="RN84" s="62"/>
      <c r="RO84" s="62"/>
      <c r="RP84" s="62"/>
      <c r="RQ84" s="62"/>
      <c r="RR84" s="62"/>
      <c r="RS84" s="62"/>
      <c r="RT84" s="62"/>
      <c r="RU84" s="62"/>
      <c r="RV84" s="62"/>
      <c r="RW84" s="62"/>
      <c r="RX84" s="62"/>
      <c r="RY84" s="62"/>
      <c r="RZ84" s="62"/>
      <c r="SA84" s="62"/>
      <c r="SB84" s="62"/>
      <c r="SC84" s="62"/>
      <c r="SD84" s="62"/>
      <c r="SE84" s="62"/>
      <c r="SF84" s="62"/>
      <c r="SG84" s="62"/>
      <c r="SH84" s="62"/>
      <c r="SI84" s="62"/>
      <c r="SJ84" s="62"/>
      <c r="SK84" s="62"/>
      <c r="SL84" s="62"/>
      <c r="SM84" s="62"/>
      <c r="SN84" s="62"/>
      <c r="SO84" s="62"/>
      <c r="SP84" s="62"/>
      <c r="SQ84" s="62"/>
      <c r="SR84" s="62"/>
      <c r="SS84" s="62"/>
      <c r="ST84" s="62"/>
      <c r="SU84" s="62"/>
      <c r="SV84" s="62"/>
      <c r="SW84" s="62"/>
      <c r="SX84" s="62"/>
      <c r="SY84" s="62"/>
      <c r="SZ84" s="62"/>
      <c r="TA84" s="62"/>
      <c r="TB84" s="62"/>
      <c r="TC84" s="62"/>
      <c r="TD84" s="62"/>
      <c r="TE84" s="62"/>
      <c r="TF84" s="62"/>
      <c r="TG84" s="62"/>
      <c r="TH84" s="62"/>
      <c r="TI84" s="62"/>
      <c r="TJ84" s="62"/>
      <c r="TK84" s="62"/>
      <c r="TL84" s="62"/>
      <c r="TM84" s="62"/>
      <c r="TN84" s="62"/>
      <c r="TO84" s="62"/>
      <c r="TP84" s="62"/>
      <c r="TQ84" s="62"/>
      <c r="TR84" s="62"/>
      <c r="TS84" s="62"/>
      <c r="TT84" s="62"/>
      <c r="TU84" s="62"/>
      <c r="TV84" s="62"/>
      <c r="TW84" s="62"/>
      <c r="TX84" s="62"/>
      <c r="TY84" s="62"/>
      <c r="TZ84" s="62"/>
      <c r="UA84" s="62"/>
      <c r="UB84" s="62"/>
      <c r="UC84" s="62"/>
      <c r="UD84" s="62"/>
      <c r="UE84" s="62"/>
      <c r="UF84" s="62"/>
      <c r="UG84" s="62"/>
      <c r="UH84" s="62"/>
      <c r="UI84" s="62"/>
      <c r="UJ84" s="62"/>
      <c r="UK84" s="62"/>
      <c r="UL84" s="62"/>
      <c r="UM84" s="62"/>
      <c r="UN84" s="62"/>
      <c r="UO84" s="62"/>
      <c r="UP84" s="62"/>
      <c r="UQ84" s="62"/>
      <c r="UR84" s="62"/>
      <c r="US84" s="62"/>
      <c r="UT84" s="62"/>
      <c r="UU84" s="62"/>
      <c r="UV84" s="62"/>
      <c r="UW84" s="62"/>
      <c r="UX84" s="62"/>
      <c r="UY84" s="62"/>
      <c r="UZ84" s="62"/>
      <c r="VA84" s="62"/>
      <c r="VB84" s="62"/>
      <c r="VC84" s="62"/>
      <c r="VD84" s="62"/>
      <c r="VE84" s="62"/>
      <c r="VF84" s="62"/>
      <c r="VG84" s="62"/>
      <c r="VH84" s="62"/>
      <c r="VI84" s="62"/>
      <c r="VJ84" s="62"/>
      <c r="VK84" s="62"/>
      <c r="VL84" s="62"/>
      <c r="VM84" s="62"/>
      <c r="VN84" s="62"/>
      <c r="VO84" s="62"/>
      <c r="VP84" s="62"/>
      <c r="VQ84" s="62"/>
      <c r="VR84" s="62"/>
      <c r="VS84" s="62"/>
      <c r="VT84" s="62"/>
      <c r="VU84" s="62"/>
      <c r="VV84" s="62"/>
      <c r="VW84" s="62"/>
      <c r="VX84" s="62"/>
      <c r="VY84" s="62"/>
      <c r="VZ84" s="62"/>
      <c r="WA84" s="62"/>
      <c r="WB84" s="62"/>
      <c r="WC84" s="62"/>
      <c r="WD84" s="62"/>
      <c r="WE84" s="62"/>
      <c r="WF84" s="62"/>
      <c r="WG84" s="62"/>
      <c r="WH84" s="62"/>
      <c r="WI84" s="62"/>
      <c r="WJ84" s="62"/>
      <c r="WK84" s="62"/>
      <c r="WL84" s="62"/>
      <c r="WM84" s="62"/>
      <c r="WN84" s="62"/>
      <c r="WO84" s="62"/>
      <c r="WP84" s="62"/>
      <c r="WQ84" s="62"/>
      <c r="WR84" s="62"/>
      <c r="WS84" s="62"/>
      <c r="WT84" s="62"/>
      <c r="WU84" s="62"/>
      <c r="WV84" s="62"/>
      <c r="WW84" s="62"/>
      <c r="WX84" s="62"/>
      <c r="WY84" s="62"/>
      <c r="WZ84" s="62"/>
      <c r="XA84" s="62"/>
      <c r="XB84" s="62"/>
      <c r="XC84" s="62"/>
      <c r="XD84" s="62"/>
      <c r="XE84" s="62"/>
      <c r="XF84" s="62"/>
      <c r="XG84" s="62"/>
      <c r="XH84" s="62"/>
      <c r="XI84" s="62"/>
      <c r="XJ84" s="62"/>
      <c r="XK84" s="62"/>
      <c r="XL84" s="62"/>
      <c r="XM84" s="62"/>
      <c r="XN84" s="62"/>
      <c r="XO84" s="62"/>
      <c r="XP84" s="62"/>
      <c r="XQ84" s="62"/>
      <c r="XR84" s="62"/>
      <c r="XS84" s="62"/>
      <c r="XT84" s="62"/>
      <c r="XU84" s="62"/>
      <c r="XV84" s="62"/>
      <c r="XW84" s="62"/>
      <c r="XX84" s="62"/>
      <c r="XY84" s="62"/>
      <c r="XZ84" s="62"/>
      <c r="YA84" s="62"/>
      <c r="YB84" s="62"/>
      <c r="YC84" s="62"/>
      <c r="YD84" s="62"/>
      <c r="YE84" s="62"/>
      <c r="YF84" s="62"/>
      <c r="YG84" s="62"/>
      <c r="YH84" s="62"/>
      <c r="YI84" s="62"/>
      <c r="YJ84" s="62"/>
      <c r="YK84" s="62"/>
      <c r="YL84" s="62"/>
      <c r="YM84" s="62"/>
      <c r="YN84" s="62"/>
      <c r="YO84" s="62"/>
      <c r="YP84" s="62"/>
      <c r="YQ84" s="62"/>
      <c r="YR84" s="62"/>
      <c r="YS84" s="62"/>
      <c r="YT84" s="62"/>
      <c r="YU84" s="62"/>
      <c r="YV84" s="62"/>
      <c r="YW84" s="62"/>
      <c r="YX84" s="62"/>
      <c r="YY84" s="62"/>
      <c r="YZ84" s="62"/>
      <c r="ZA84" s="62"/>
      <c r="ZB84" s="62"/>
      <c r="ZC84" s="62"/>
      <c r="ZD84" s="62"/>
      <c r="ZE84" s="62"/>
      <c r="ZF84" s="62"/>
      <c r="ZG84" s="62"/>
      <c r="ZH84" s="62"/>
      <c r="ZI84" s="62"/>
      <c r="ZJ84" s="62"/>
      <c r="ZK84" s="62"/>
      <c r="ZL84" s="62"/>
      <c r="ZM84" s="62"/>
      <c r="ZN84" s="62"/>
      <c r="ZO84" s="62"/>
      <c r="ZP84" s="62"/>
      <c r="ZQ84" s="62"/>
      <c r="ZR84" s="62"/>
      <c r="ZS84" s="62"/>
      <c r="ZT84" s="62"/>
      <c r="ZU84" s="62"/>
      <c r="ZV84" s="62"/>
      <c r="ZW84" s="62"/>
      <c r="ZX84" s="62"/>
      <c r="ZY84" s="62"/>
      <c r="ZZ84" s="62"/>
      <c r="AAA84" s="62"/>
      <c r="AAB84" s="62"/>
      <c r="AAC84" s="62"/>
      <c r="AAD84" s="62"/>
      <c r="AAE84" s="62"/>
      <c r="AAF84" s="62"/>
      <c r="AAG84" s="62"/>
      <c r="AAH84" s="62"/>
      <c r="AAI84" s="62"/>
      <c r="AAJ84" s="62"/>
      <c r="AAK84" s="62"/>
      <c r="AAL84" s="62"/>
      <c r="AAM84" s="62"/>
      <c r="AAN84" s="62"/>
      <c r="AAO84" s="62"/>
      <c r="AAP84" s="62"/>
      <c r="AAQ84" s="62"/>
      <c r="AAR84" s="62"/>
      <c r="AAS84" s="62"/>
      <c r="AAT84" s="62"/>
      <c r="AAU84" s="62"/>
      <c r="AAV84" s="62"/>
      <c r="AAW84" s="62"/>
      <c r="AAX84" s="62"/>
      <c r="AAY84" s="62"/>
      <c r="AAZ84" s="62"/>
      <c r="ABA84" s="62"/>
      <c r="ABB84" s="62"/>
      <c r="ABC84" s="62"/>
      <c r="ABD84" s="62"/>
      <c r="ABE84" s="62"/>
      <c r="ABF84" s="62"/>
      <c r="ABG84" s="62"/>
      <c r="ABH84" s="62"/>
      <c r="ABI84" s="62"/>
      <c r="ABJ84" s="62"/>
      <c r="ABK84" s="62"/>
      <c r="ABL84" s="62"/>
      <c r="ABM84" s="62"/>
      <c r="ABN84" s="62"/>
      <c r="ABO84" s="62"/>
      <c r="ABP84" s="62"/>
      <c r="ABQ84" s="62"/>
      <c r="ABR84" s="62"/>
      <c r="ABS84" s="62"/>
      <c r="ABT84" s="62"/>
      <c r="ABU84" s="62"/>
      <c r="ABV84" s="62"/>
      <c r="ABW84" s="62"/>
      <c r="ABX84" s="62"/>
      <c r="ABY84" s="62"/>
    </row>
    <row r="85" spans="1:753" ht="14.45" customHeight="1" x14ac:dyDescent="0.25">
      <c r="A85" s="13" t="s">
        <v>91</v>
      </c>
      <c r="B85" s="15" t="s">
        <v>58</v>
      </c>
      <c r="C85" s="15" t="s">
        <v>61</v>
      </c>
      <c r="D85" s="15" t="s">
        <v>20</v>
      </c>
      <c r="E85" s="16">
        <v>87402</v>
      </c>
      <c r="F85" s="16">
        <v>5141</v>
      </c>
      <c r="G85" s="50">
        <v>5141</v>
      </c>
      <c r="H85" s="50">
        <v>5141</v>
      </c>
      <c r="I85" s="15">
        <v>5141</v>
      </c>
      <c r="J85" s="15">
        <v>5141</v>
      </c>
      <c r="K85" s="15">
        <v>5141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4">
        <f t="shared" si="12"/>
        <v>0</v>
      </c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  <c r="NL85" s="33"/>
      <c r="NM85" s="33"/>
      <c r="NN85" s="33"/>
      <c r="NO85" s="33"/>
      <c r="NP85" s="33"/>
      <c r="NQ85" s="33"/>
      <c r="NR85" s="33"/>
      <c r="NS85" s="33"/>
      <c r="NT85" s="33"/>
      <c r="NU85" s="33"/>
      <c r="NV85" s="33"/>
      <c r="NW85" s="33"/>
      <c r="NX85" s="33"/>
      <c r="NY85" s="33"/>
      <c r="NZ85" s="33"/>
      <c r="OA85" s="33"/>
      <c r="OB85" s="33"/>
      <c r="OC85" s="33"/>
      <c r="OD85" s="33"/>
      <c r="OE85" s="33"/>
      <c r="OF85" s="33"/>
      <c r="OG85" s="33"/>
      <c r="OH85" s="33"/>
      <c r="OI85" s="33"/>
      <c r="OJ85" s="33"/>
      <c r="OK85" s="33"/>
      <c r="OL85" s="33"/>
      <c r="OM85" s="33"/>
      <c r="ON85" s="33"/>
      <c r="OO85" s="33"/>
      <c r="OP85" s="33"/>
      <c r="OQ85" s="33"/>
      <c r="OR85" s="33"/>
      <c r="OS85" s="33"/>
      <c r="OT85" s="33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  <c r="PM85" s="33"/>
      <c r="PN85" s="33"/>
      <c r="PO85" s="33"/>
      <c r="PP85" s="33"/>
      <c r="PQ85" s="33"/>
      <c r="PR85" s="33"/>
      <c r="PS85" s="33"/>
      <c r="PT85" s="33"/>
      <c r="PU85" s="33"/>
      <c r="PV85" s="33"/>
      <c r="PW85" s="33"/>
      <c r="PX85" s="33"/>
      <c r="PY85" s="33"/>
      <c r="PZ85" s="33"/>
      <c r="QA85" s="33"/>
      <c r="QB85" s="33"/>
      <c r="QC85" s="33"/>
      <c r="QD85" s="33"/>
      <c r="QE85" s="33"/>
      <c r="QF85" s="33"/>
      <c r="QG85" s="33"/>
      <c r="QH85" s="33"/>
      <c r="QI85" s="33"/>
      <c r="QJ85" s="33"/>
      <c r="QK85" s="33"/>
      <c r="QL85" s="33"/>
      <c r="QM85" s="33"/>
      <c r="QN85" s="33"/>
      <c r="QO85" s="33"/>
      <c r="QP85" s="33"/>
      <c r="QQ85" s="33"/>
      <c r="QR85" s="33"/>
      <c r="QS85" s="33"/>
      <c r="QT85" s="33"/>
      <c r="QU85" s="33"/>
      <c r="QV85" s="33"/>
      <c r="QW85" s="33"/>
      <c r="QX85" s="33"/>
      <c r="QY85" s="33"/>
      <c r="QZ85" s="33"/>
      <c r="RA85" s="33"/>
      <c r="RB85" s="33"/>
      <c r="RC85" s="33"/>
      <c r="RD85" s="33"/>
      <c r="RE85" s="33"/>
      <c r="RF85" s="33"/>
      <c r="RG85" s="33"/>
      <c r="RH85" s="33"/>
      <c r="RI85" s="33"/>
      <c r="RJ85" s="33"/>
      <c r="RK85" s="33"/>
      <c r="RL85" s="33"/>
      <c r="RM85" s="33"/>
      <c r="RN85" s="33"/>
      <c r="RO85" s="33"/>
      <c r="RP85" s="33"/>
      <c r="RQ85" s="33"/>
      <c r="RR85" s="33"/>
      <c r="RS85" s="33"/>
      <c r="RT85" s="33"/>
      <c r="RU85" s="33"/>
      <c r="RV85" s="33"/>
      <c r="RW85" s="33"/>
      <c r="RX85" s="33"/>
      <c r="RY85" s="33"/>
      <c r="RZ85" s="33"/>
      <c r="SA85" s="33"/>
      <c r="SB85" s="33"/>
      <c r="SC85" s="33"/>
      <c r="SD85" s="33"/>
      <c r="SE85" s="33"/>
      <c r="SF85" s="33"/>
      <c r="SG85" s="33"/>
      <c r="SH85" s="33"/>
      <c r="SI85" s="33"/>
      <c r="SJ85" s="33"/>
      <c r="SK85" s="33"/>
      <c r="SL85" s="33"/>
      <c r="SM85" s="33"/>
      <c r="SN85" s="33"/>
      <c r="SO85" s="33"/>
      <c r="SP85" s="33"/>
      <c r="SQ85" s="33"/>
      <c r="SR85" s="33"/>
      <c r="SS85" s="33"/>
      <c r="ST85" s="33"/>
      <c r="SU85" s="33"/>
      <c r="SV85" s="33"/>
      <c r="SW85" s="33"/>
      <c r="SX85" s="33"/>
      <c r="SY85" s="33"/>
      <c r="SZ85" s="33"/>
      <c r="TA85" s="33"/>
      <c r="TB85" s="33"/>
      <c r="TC85" s="33"/>
      <c r="TD85" s="33"/>
      <c r="TE85" s="33"/>
      <c r="TF85" s="33"/>
      <c r="TG85" s="33"/>
      <c r="TH85" s="33"/>
      <c r="TI85" s="33"/>
      <c r="TJ85" s="33"/>
      <c r="TK85" s="33"/>
      <c r="TL85" s="33"/>
      <c r="TM85" s="33"/>
      <c r="TN85" s="33"/>
      <c r="TO85" s="33"/>
      <c r="TP85" s="33"/>
      <c r="TQ85" s="33"/>
      <c r="TR85" s="33"/>
      <c r="TS85" s="33"/>
      <c r="TT85" s="33"/>
      <c r="TU85" s="33"/>
      <c r="TV85" s="33"/>
      <c r="TW85" s="33"/>
      <c r="TX85" s="33"/>
      <c r="TY85" s="33"/>
      <c r="TZ85" s="33"/>
      <c r="UA85" s="33"/>
      <c r="UB85" s="33"/>
      <c r="UC85" s="33"/>
      <c r="UD85" s="33"/>
      <c r="UE85" s="33"/>
      <c r="UF85" s="33"/>
      <c r="UG85" s="33"/>
      <c r="UH85" s="33"/>
      <c r="UI85" s="33"/>
      <c r="UJ85" s="33"/>
      <c r="UK85" s="33"/>
      <c r="UL85" s="33"/>
      <c r="UM85" s="33"/>
      <c r="UN85" s="33"/>
      <c r="UO85" s="33"/>
      <c r="UP85" s="33"/>
      <c r="UQ85" s="33"/>
      <c r="UR85" s="33"/>
      <c r="US85" s="33"/>
      <c r="UT85" s="33"/>
      <c r="UU85" s="33"/>
      <c r="UV85" s="33"/>
      <c r="UW85" s="33"/>
      <c r="UX85" s="33"/>
      <c r="UY85" s="33"/>
      <c r="UZ85" s="33"/>
      <c r="VA85" s="33"/>
      <c r="VB85" s="33"/>
      <c r="VC85" s="33"/>
      <c r="VD85" s="33"/>
      <c r="VE85" s="33"/>
      <c r="VF85" s="33"/>
      <c r="VG85" s="33"/>
      <c r="VH85" s="33"/>
      <c r="VI85" s="33"/>
      <c r="VJ85" s="33"/>
      <c r="VK85" s="33"/>
      <c r="VL85" s="33"/>
      <c r="VM85" s="33"/>
      <c r="VN85" s="33"/>
      <c r="VO85" s="33"/>
      <c r="VP85" s="33"/>
      <c r="VQ85" s="33"/>
      <c r="VR85" s="33"/>
      <c r="VS85" s="33"/>
      <c r="VT85" s="33"/>
      <c r="VU85" s="33"/>
      <c r="VV85" s="33"/>
      <c r="VW85" s="33"/>
      <c r="VX85" s="33"/>
      <c r="VY85" s="33"/>
      <c r="VZ85" s="33"/>
      <c r="WA85" s="33"/>
      <c r="WB85" s="33"/>
      <c r="WC85" s="33"/>
      <c r="WD85" s="33"/>
      <c r="WE85" s="33"/>
      <c r="WF85" s="33"/>
      <c r="WG85" s="33"/>
      <c r="WH85" s="33"/>
      <c r="WI85" s="33"/>
      <c r="WJ85" s="33"/>
      <c r="WK85" s="33"/>
      <c r="WL85" s="33"/>
      <c r="WM85" s="33"/>
      <c r="WN85" s="33"/>
      <c r="WO85" s="33"/>
      <c r="WP85" s="33"/>
      <c r="WQ85" s="33"/>
      <c r="WR85" s="33"/>
      <c r="WS85" s="33"/>
      <c r="WT85" s="33"/>
      <c r="WU85" s="33"/>
      <c r="WV85" s="33"/>
      <c r="WW85" s="33"/>
      <c r="WX85" s="33"/>
      <c r="WY85" s="33"/>
      <c r="WZ85" s="33"/>
      <c r="XA85" s="33"/>
      <c r="XB85" s="33"/>
      <c r="XC85" s="33"/>
      <c r="XD85" s="33"/>
      <c r="XE85" s="33"/>
      <c r="XF85" s="33"/>
      <c r="XG85" s="33"/>
      <c r="XH85" s="33"/>
      <c r="XI85" s="33"/>
      <c r="XJ85" s="33"/>
      <c r="XK85" s="33"/>
      <c r="XL85" s="33"/>
      <c r="XM85" s="33"/>
      <c r="XN85" s="33"/>
      <c r="XO85" s="33"/>
      <c r="XP85" s="33"/>
      <c r="XQ85" s="33"/>
      <c r="XR85" s="33"/>
      <c r="XS85" s="33"/>
      <c r="XT85" s="33"/>
      <c r="XU85" s="33"/>
      <c r="XV85" s="33"/>
      <c r="XW85" s="33"/>
      <c r="XX85" s="33"/>
      <c r="XY85" s="33"/>
      <c r="XZ85" s="33"/>
      <c r="YA85" s="33"/>
      <c r="YB85" s="33"/>
      <c r="YC85" s="33"/>
      <c r="YD85" s="33"/>
      <c r="YE85" s="33"/>
      <c r="YF85" s="33"/>
      <c r="YG85" s="33"/>
      <c r="YH85" s="33"/>
      <c r="YI85" s="33"/>
      <c r="YJ85" s="33"/>
      <c r="YK85" s="33"/>
      <c r="YL85" s="33"/>
      <c r="YM85" s="33"/>
      <c r="YN85" s="33"/>
      <c r="YO85" s="33"/>
      <c r="YP85" s="33"/>
      <c r="YQ85" s="33"/>
      <c r="YR85" s="33"/>
      <c r="YS85" s="33"/>
      <c r="YT85" s="33"/>
      <c r="YU85" s="33"/>
      <c r="YV85" s="33"/>
      <c r="YW85" s="33"/>
      <c r="YX85" s="33"/>
      <c r="YY85" s="33"/>
      <c r="YZ85" s="33"/>
      <c r="ZA85" s="33"/>
      <c r="ZB85" s="33"/>
      <c r="ZC85" s="33"/>
      <c r="ZD85" s="33"/>
      <c r="ZE85" s="33"/>
      <c r="ZF85" s="33"/>
      <c r="ZG85" s="33"/>
      <c r="ZH85" s="33"/>
      <c r="ZI85" s="33"/>
      <c r="ZJ85" s="33"/>
      <c r="ZK85" s="33"/>
      <c r="ZL85" s="33"/>
      <c r="ZM85" s="33"/>
      <c r="ZN85" s="33"/>
      <c r="ZO85" s="33"/>
      <c r="ZP85" s="33"/>
      <c r="ZQ85" s="33"/>
      <c r="ZR85" s="33"/>
      <c r="ZS85" s="33"/>
      <c r="ZT85" s="33"/>
      <c r="ZU85" s="33"/>
      <c r="ZV85" s="33"/>
      <c r="ZW85" s="33"/>
      <c r="ZX85" s="33"/>
      <c r="ZY85" s="33"/>
      <c r="ZZ85" s="33"/>
      <c r="AAA85" s="33"/>
      <c r="AAB85" s="33"/>
      <c r="AAC85" s="33"/>
      <c r="AAD85" s="33"/>
      <c r="AAE85" s="33"/>
      <c r="AAF85" s="33"/>
      <c r="AAG85" s="33"/>
      <c r="AAH85" s="33"/>
      <c r="AAI85" s="33"/>
      <c r="AAJ85" s="33"/>
      <c r="AAK85" s="33"/>
      <c r="AAL85" s="33"/>
      <c r="AAM85" s="33"/>
      <c r="AAN85" s="33"/>
      <c r="AAO85" s="33"/>
      <c r="AAP85" s="33"/>
      <c r="AAQ85" s="33"/>
      <c r="AAR85" s="33"/>
      <c r="AAS85" s="33"/>
      <c r="AAT85" s="33"/>
      <c r="AAU85" s="33"/>
      <c r="AAV85" s="33"/>
      <c r="AAW85" s="33"/>
      <c r="AAX85" s="33"/>
      <c r="AAY85" s="33"/>
      <c r="AAZ85" s="33"/>
      <c r="ABA85" s="33"/>
      <c r="ABB85" s="33"/>
      <c r="ABC85" s="33"/>
      <c r="ABD85" s="33"/>
      <c r="ABE85" s="33"/>
      <c r="ABF85" s="33"/>
      <c r="ABG85" s="33"/>
      <c r="ABH85" s="33"/>
      <c r="ABI85" s="33"/>
      <c r="ABJ85" s="33"/>
      <c r="ABK85" s="33"/>
      <c r="ABL85" s="33"/>
      <c r="ABM85" s="33"/>
      <c r="ABN85" s="33"/>
      <c r="ABO85" s="33"/>
      <c r="ABP85" s="33"/>
      <c r="ABQ85" s="33"/>
      <c r="ABR85" s="33"/>
      <c r="ABS85" s="33"/>
      <c r="ABT85" s="33"/>
      <c r="ABU85" s="33"/>
      <c r="ABV85" s="33"/>
      <c r="ABW85" s="33"/>
      <c r="ABX85" s="33"/>
      <c r="ABY85" s="33"/>
    </row>
    <row r="86" spans="1:753" ht="14.45" customHeight="1" thickBot="1" x14ac:dyDescent="0.3">
      <c r="A86" s="20" t="s">
        <v>10</v>
      </c>
      <c r="B86" s="20" t="s">
        <v>10</v>
      </c>
      <c r="C86" s="21" t="s">
        <v>10</v>
      </c>
      <c r="D86" s="21" t="s">
        <v>10</v>
      </c>
      <c r="E86" s="21" t="s">
        <v>10</v>
      </c>
      <c r="F86" s="22" t="s">
        <v>10</v>
      </c>
      <c r="G86" s="34"/>
      <c r="H86" s="34"/>
      <c r="I86" s="34"/>
      <c r="J86" s="34"/>
      <c r="K86" s="34"/>
      <c r="L86" s="87"/>
      <c r="M86" s="87"/>
      <c r="N86" s="87"/>
      <c r="O86" s="87"/>
      <c r="P86" s="87"/>
      <c r="Q86" s="87"/>
      <c r="R86" s="87"/>
      <c r="S86" s="87"/>
      <c r="T86" s="87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  <c r="NL86" s="33"/>
      <c r="NM86" s="33"/>
      <c r="NN86" s="33"/>
      <c r="NO86" s="33"/>
      <c r="NP86" s="33"/>
      <c r="NQ86" s="33"/>
      <c r="NR86" s="33"/>
      <c r="NS86" s="33"/>
      <c r="NT86" s="33"/>
      <c r="NU86" s="33"/>
      <c r="NV86" s="33"/>
      <c r="NW86" s="33"/>
      <c r="NX86" s="33"/>
      <c r="NY86" s="33"/>
      <c r="NZ86" s="33"/>
      <c r="OA86" s="33"/>
      <c r="OB86" s="33"/>
      <c r="OC86" s="33"/>
      <c r="OD86" s="33"/>
      <c r="OE86" s="33"/>
      <c r="OF86" s="33"/>
      <c r="OG86" s="33"/>
      <c r="OH86" s="33"/>
      <c r="OI86" s="33"/>
      <c r="OJ86" s="33"/>
      <c r="OK86" s="33"/>
      <c r="OL86" s="33"/>
      <c r="OM86" s="33"/>
      <c r="ON86" s="33"/>
      <c r="OO86" s="33"/>
      <c r="OP86" s="33"/>
      <c r="OQ86" s="33"/>
      <c r="OR86" s="33"/>
      <c r="OS86" s="33"/>
      <c r="OT86" s="33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/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  <c r="QR86" s="33"/>
      <c r="QS86" s="33"/>
      <c r="QT86" s="33"/>
      <c r="QU86" s="33"/>
      <c r="QV86" s="33"/>
      <c r="QW86" s="33"/>
      <c r="QX86" s="33"/>
      <c r="QY86" s="33"/>
      <c r="QZ86" s="33"/>
      <c r="RA86" s="33"/>
      <c r="RB86" s="33"/>
      <c r="RC86" s="33"/>
      <c r="RD86" s="33"/>
      <c r="RE86" s="33"/>
      <c r="RF86" s="33"/>
      <c r="RG86" s="33"/>
      <c r="RH86" s="33"/>
      <c r="RI86" s="33"/>
      <c r="RJ86" s="33"/>
      <c r="RK86" s="33"/>
      <c r="RL86" s="33"/>
      <c r="RM86" s="33"/>
      <c r="RN86" s="33"/>
      <c r="RO86" s="33"/>
      <c r="RP86" s="33"/>
      <c r="RQ86" s="33"/>
      <c r="RR86" s="33"/>
      <c r="RS86" s="33"/>
      <c r="RT86" s="33"/>
      <c r="RU86" s="33"/>
      <c r="RV86" s="33"/>
      <c r="RW86" s="33"/>
      <c r="RX86" s="33"/>
      <c r="RY86" s="33"/>
      <c r="RZ86" s="33"/>
      <c r="SA86" s="33"/>
      <c r="SB86" s="33"/>
      <c r="SC86" s="33"/>
      <c r="SD86" s="33"/>
      <c r="SE86" s="33"/>
      <c r="SF86" s="33"/>
      <c r="SG86" s="33"/>
      <c r="SH86" s="33"/>
      <c r="SI86" s="33"/>
      <c r="SJ86" s="33"/>
      <c r="SK86" s="33"/>
      <c r="SL86" s="33"/>
      <c r="SM86" s="33"/>
      <c r="SN86" s="33"/>
      <c r="SO86" s="33"/>
      <c r="SP86" s="33"/>
      <c r="SQ86" s="33"/>
      <c r="SR86" s="33"/>
      <c r="SS86" s="33"/>
      <c r="ST86" s="33"/>
      <c r="SU86" s="33"/>
      <c r="SV86" s="33"/>
      <c r="SW86" s="33"/>
      <c r="SX86" s="33"/>
      <c r="SY86" s="33"/>
      <c r="SZ86" s="33"/>
      <c r="TA86" s="33"/>
      <c r="TB86" s="33"/>
      <c r="TC86" s="33"/>
      <c r="TD86" s="33"/>
      <c r="TE86" s="33"/>
      <c r="TF86" s="33"/>
      <c r="TG86" s="33"/>
      <c r="TH86" s="33"/>
      <c r="TI86" s="33"/>
      <c r="TJ86" s="33"/>
      <c r="TK86" s="33"/>
      <c r="TL86" s="33"/>
      <c r="TM86" s="33"/>
      <c r="TN86" s="33"/>
      <c r="TO86" s="33"/>
      <c r="TP86" s="33"/>
      <c r="TQ86" s="33"/>
      <c r="TR86" s="33"/>
      <c r="TS86" s="33"/>
      <c r="TT86" s="33"/>
      <c r="TU86" s="33"/>
      <c r="TV86" s="33"/>
      <c r="TW86" s="33"/>
      <c r="TX86" s="33"/>
      <c r="TY86" s="33"/>
      <c r="TZ86" s="33"/>
      <c r="UA86" s="33"/>
      <c r="UB86" s="33"/>
      <c r="UC86" s="33"/>
      <c r="UD86" s="33"/>
      <c r="UE86" s="33"/>
      <c r="UF86" s="33"/>
      <c r="UG86" s="33"/>
      <c r="UH86" s="33"/>
      <c r="UI86" s="33"/>
      <c r="UJ86" s="33"/>
      <c r="UK86" s="33"/>
      <c r="UL86" s="33"/>
      <c r="UM86" s="33"/>
      <c r="UN86" s="33"/>
      <c r="UO86" s="33"/>
      <c r="UP86" s="33"/>
      <c r="UQ86" s="33"/>
      <c r="UR86" s="33"/>
      <c r="US86" s="33"/>
      <c r="UT86" s="33"/>
      <c r="UU86" s="33"/>
      <c r="UV86" s="33"/>
      <c r="UW86" s="33"/>
      <c r="UX86" s="33"/>
      <c r="UY86" s="33"/>
      <c r="UZ86" s="33"/>
      <c r="VA86" s="33"/>
      <c r="VB86" s="33"/>
      <c r="VC86" s="33"/>
      <c r="VD86" s="33"/>
      <c r="VE86" s="33"/>
      <c r="VF86" s="33"/>
      <c r="VG86" s="33"/>
      <c r="VH86" s="33"/>
      <c r="VI86" s="33"/>
      <c r="VJ86" s="33"/>
      <c r="VK86" s="33"/>
      <c r="VL86" s="33"/>
      <c r="VM86" s="33"/>
      <c r="VN86" s="33"/>
      <c r="VO86" s="33"/>
      <c r="VP86" s="33"/>
      <c r="VQ86" s="33"/>
      <c r="VR86" s="33"/>
      <c r="VS86" s="33"/>
      <c r="VT86" s="33"/>
      <c r="VU86" s="33"/>
      <c r="VV86" s="33"/>
      <c r="VW86" s="33"/>
      <c r="VX86" s="33"/>
      <c r="VY86" s="33"/>
      <c r="VZ86" s="33"/>
      <c r="WA86" s="33"/>
      <c r="WB86" s="33"/>
      <c r="WC86" s="33"/>
      <c r="WD86" s="33"/>
      <c r="WE86" s="33"/>
      <c r="WF86" s="33"/>
      <c r="WG86" s="33"/>
      <c r="WH86" s="33"/>
      <c r="WI86" s="33"/>
      <c r="WJ86" s="33"/>
      <c r="WK86" s="33"/>
      <c r="WL86" s="33"/>
      <c r="WM86" s="33"/>
      <c r="WN86" s="33"/>
      <c r="WO86" s="33"/>
      <c r="WP86" s="33"/>
      <c r="WQ86" s="33"/>
      <c r="WR86" s="33"/>
      <c r="WS86" s="33"/>
      <c r="WT86" s="33"/>
      <c r="WU86" s="33"/>
      <c r="WV86" s="33"/>
      <c r="WW86" s="33"/>
      <c r="WX86" s="33"/>
      <c r="WY86" s="33"/>
      <c r="WZ86" s="33"/>
      <c r="XA86" s="33"/>
      <c r="XB86" s="33"/>
      <c r="XC86" s="33"/>
      <c r="XD86" s="33"/>
      <c r="XE86" s="33"/>
      <c r="XF86" s="33"/>
      <c r="XG86" s="33"/>
      <c r="XH86" s="33"/>
      <c r="XI86" s="33"/>
      <c r="XJ86" s="33"/>
      <c r="XK86" s="33"/>
      <c r="XL86" s="33"/>
      <c r="XM86" s="33"/>
      <c r="XN86" s="33"/>
      <c r="XO86" s="33"/>
      <c r="XP86" s="33"/>
      <c r="XQ86" s="33"/>
      <c r="XR86" s="33"/>
      <c r="XS86" s="33"/>
      <c r="XT86" s="33"/>
      <c r="XU86" s="33"/>
      <c r="XV86" s="33"/>
      <c r="XW86" s="33"/>
      <c r="XX86" s="33"/>
      <c r="XY86" s="33"/>
      <c r="XZ86" s="33"/>
      <c r="YA86" s="33"/>
      <c r="YB86" s="33"/>
      <c r="YC86" s="33"/>
      <c r="YD86" s="33"/>
      <c r="YE86" s="33"/>
      <c r="YF86" s="33"/>
      <c r="YG86" s="33"/>
      <c r="YH86" s="33"/>
      <c r="YI86" s="33"/>
      <c r="YJ86" s="33"/>
      <c r="YK86" s="33"/>
      <c r="YL86" s="33"/>
      <c r="YM86" s="33"/>
      <c r="YN86" s="33"/>
      <c r="YO86" s="33"/>
      <c r="YP86" s="33"/>
      <c r="YQ86" s="33"/>
      <c r="YR86" s="33"/>
      <c r="YS86" s="33"/>
      <c r="YT86" s="33"/>
      <c r="YU86" s="33"/>
      <c r="YV86" s="33"/>
      <c r="YW86" s="33"/>
      <c r="YX86" s="33"/>
      <c r="YY86" s="33"/>
      <c r="YZ86" s="33"/>
      <c r="ZA86" s="33"/>
      <c r="ZB86" s="33"/>
      <c r="ZC86" s="33"/>
      <c r="ZD86" s="33"/>
      <c r="ZE86" s="33"/>
      <c r="ZF86" s="33"/>
      <c r="ZG86" s="33"/>
      <c r="ZH86" s="33"/>
      <c r="ZI86" s="33"/>
      <c r="ZJ86" s="33"/>
      <c r="ZK86" s="33"/>
      <c r="ZL86" s="33"/>
      <c r="ZM86" s="33"/>
      <c r="ZN86" s="33"/>
      <c r="ZO86" s="33"/>
      <c r="ZP86" s="33"/>
      <c r="ZQ86" s="33"/>
      <c r="ZR86" s="33"/>
      <c r="ZS86" s="33"/>
      <c r="ZT86" s="33"/>
      <c r="ZU86" s="33"/>
      <c r="ZV86" s="33"/>
      <c r="ZW86" s="33"/>
      <c r="ZX86" s="33"/>
      <c r="ZY86" s="33"/>
      <c r="ZZ86" s="33"/>
      <c r="AAA86" s="33"/>
      <c r="AAB86" s="33"/>
      <c r="AAC86" s="33"/>
      <c r="AAD86" s="33"/>
      <c r="AAE86" s="33"/>
      <c r="AAF86" s="33"/>
      <c r="AAG86" s="33"/>
      <c r="AAH86" s="33"/>
      <c r="AAI86" s="33"/>
      <c r="AAJ86" s="33"/>
      <c r="AAK86" s="33"/>
      <c r="AAL86" s="33"/>
      <c r="AAM86" s="33"/>
      <c r="AAN86" s="33"/>
      <c r="AAO86" s="33"/>
      <c r="AAP86" s="33"/>
      <c r="AAQ86" s="33"/>
      <c r="AAR86" s="33"/>
      <c r="AAS86" s="33"/>
      <c r="AAT86" s="33"/>
      <c r="AAU86" s="33"/>
      <c r="AAV86" s="33"/>
      <c r="AAW86" s="33"/>
      <c r="AAX86" s="33"/>
      <c r="AAY86" s="33"/>
      <c r="AAZ86" s="33"/>
      <c r="ABA86" s="33"/>
      <c r="ABB86" s="33"/>
      <c r="ABC86" s="33"/>
      <c r="ABD86" s="33"/>
      <c r="ABE86" s="33"/>
      <c r="ABF86" s="33"/>
      <c r="ABG86" s="33"/>
      <c r="ABH86" s="33"/>
      <c r="ABI86" s="33"/>
      <c r="ABJ86" s="33"/>
      <c r="ABK86" s="33"/>
      <c r="ABL86" s="33"/>
      <c r="ABM86" s="33"/>
      <c r="ABN86" s="33"/>
      <c r="ABO86" s="33"/>
      <c r="ABP86" s="33"/>
      <c r="ABQ86" s="33"/>
      <c r="ABR86" s="33"/>
      <c r="ABS86" s="33"/>
      <c r="ABT86" s="33"/>
      <c r="ABU86" s="33"/>
      <c r="ABV86" s="33"/>
      <c r="ABW86" s="33"/>
      <c r="ABX86" s="33"/>
      <c r="ABY86" s="33"/>
    </row>
    <row r="87" spans="1:753" ht="15" customHeight="1" thickBot="1" x14ac:dyDescent="0.3">
      <c r="A87" s="7" t="s">
        <v>92</v>
      </c>
      <c r="B87" s="31"/>
      <c r="C87" s="8"/>
      <c r="D87" s="9"/>
      <c r="E87" s="10">
        <f t="shared" ref="E87:T87" si="13">SUM(E89:E93)</f>
        <v>16811</v>
      </c>
      <c r="F87" s="10">
        <f t="shared" si="13"/>
        <v>3367</v>
      </c>
      <c r="G87" s="10">
        <f t="shared" si="13"/>
        <v>2519</v>
      </c>
      <c r="H87" s="10">
        <f t="shared" si="13"/>
        <v>1800</v>
      </c>
      <c r="I87" s="10">
        <f t="shared" si="13"/>
        <v>2300</v>
      </c>
      <c r="J87" s="10">
        <f t="shared" si="13"/>
        <v>3328</v>
      </c>
      <c r="K87" s="10">
        <f t="shared" si="13"/>
        <v>3796</v>
      </c>
      <c r="L87" s="10">
        <f t="shared" si="13"/>
        <v>51</v>
      </c>
      <c r="M87" s="10">
        <f t="shared" si="13"/>
        <v>0</v>
      </c>
      <c r="N87" s="10">
        <f t="shared" si="13"/>
        <v>212</v>
      </c>
      <c r="O87" s="10">
        <f t="shared" si="13"/>
        <v>0</v>
      </c>
      <c r="P87" s="10">
        <f t="shared" si="13"/>
        <v>95</v>
      </c>
      <c r="Q87" s="10">
        <f t="shared" si="13"/>
        <v>654</v>
      </c>
      <c r="R87" s="10">
        <f t="shared" si="13"/>
        <v>0</v>
      </c>
      <c r="S87" s="10">
        <f t="shared" si="13"/>
        <v>0</v>
      </c>
      <c r="T87" s="10">
        <f t="shared" si="13"/>
        <v>108</v>
      </c>
      <c r="U87" s="10">
        <f>SUM(L87:T87)</f>
        <v>1120</v>
      </c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  <c r="NL87" s="33"/>
      <c r="NM87" s="33"/>
      <c r="NN87" s="33"/>
      <c r="NO87" s="33"/>
      <c r="NP87" s="33"/>
      <c r="NQ87" s="33"/>
      <c r="NR87" s="33"/>
      <c r="NS87" s="33"/>
      <c r="NT87" s="33"/>
      <c r="NU87" s="33"/>
      <c r="NV87" s="33"/>
      <c r="NW87" s="33"/>
      <c r="NX87" s="33"/>
      <c r="NY87" s="33"/>
      <c r="NZ87" s="33"/>
      <c r="OA87" s="33"/>
      <c r="OB87" s="33"/>
      <c r="OC87" s="33"/>
      <c r="OD87" s="33"/>
      <c r="OE87" s="33"/>
      <c r="OF87" s="33"/>
      <c r="OG87" s="33"/>
      <c r="OH87" s="33"/>
      <c r="OI87" s="33"/>
      <c r="OJ87" s="33"/>
      <c r="OK87" s="33"/>
      <c r="OL87" s="33"/>
      <c r="OM87" s="33"/>
      <c r="ON87" s="33"/>
      <c r="OO87" s="33"/>
      <c r="OP87" s="33"/>
      <c r="OQ87" s="33"/>
      <c r="OR87" s="33"/>
      <c r="OS87" s="33"/>
      <c r="OT87" s="33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/>
      <c r="PZ87" s="33"/>
      <c r="QA87" s="33"/>
      <c r="QB87" s="33"/>
      <c r="QC87" s="33"/>
      <c r="QD87" s="33"/>
      <c r="QE87" s="33"/>
      <c r="QF87" s="33"/>
      <c r="QG87" s="33"/>
      <c r="QH87" s="33"/>
      <c r="QI87" s="33"/>
      <c r="QJ87" s="33"/>
      <c r="QK87" s="33"/>
      <c r="QL87" s="33"/>
      <c r="QM87" s="33"/>
      <c r="QN87" s="33"/>
      <c r="QO87" s="33"/>
      <c r="QP87" s="33"/>
      <c r="QQ87" s="33"/>
      <c r="QR87" s="33"/>
      <c r="QS87" s="33"/>
      <c r="QT87" s="33"/>
      <c r="QU87" s="33"/>
      <c r="QV87" s="33"/>
      <c r="QW87" s="33"/>
      <c r="QX87" s="33"/>
      <c r="QY87" s="33"/>
      <c r="QZ87" s="33"/>
      <c r="RA87" s="33"/>
      <c r="RB87" s="33"/>
      <c r="RC87" s="33"/>
      <c r="RD87" s="33"/>
      <c r="RE87" s="33"/>
      <c r="RF87" s="33"/>
      <c r="RG87" s="33"/>
      <c r="RH87" s="33"/>
      <c r="RI87" s="33"/>
      <c r="RJ87" s="33"/>
      <c r="RK87" s="33"/>
      <c r="RL87" s="33"/>
      <c r="RM87" s="33"/>
      <c r="RN87" s="33"/>
      <c r="RO87" s="33"/>
      <c r="RP87" s="33"/>
      <c r="RQ87" s="33"/>
      <c r="RR87" s="33"/>
      <c r="RS87" s="33"/>
      <c r="RT87" s="33"/>
      <c r="RU87" s="33"/>
      <c r="RV87" s="33"/>
      <c r="RW87" s="33"/>
      <c r="RX87" s="33"/>
      <c r="RY87" s="33"/>
      <c r="RZ87" s="33"/>
      <c r="SA87" s="33"/>
      <c r="SB87" s="33"/>
      <c r="SC87" s="33"/>
      <c r="SD87" s="33"/>
      <c r="SE87" s="33"/>
      <c r="SF87" s="33"/>
      <c r="SG87" s="33"/>
      <c r="SH87" s="33"/>
      <c r="SI87" s="33"/>
      <c r="SJ87" s="33"/>
      <c r="SK87" s="33"/>
      <c r="SL87" s="33"/>
      <c r="SM87" s="33"/>
      <c r="SN87" s="33"/>
      <c r="SO87" s="33"/>
      <c r="SP87" s="33"/>
      <c r="SQ87" s="33"/>
      <c r="SR87" s="33"/>
      <c r="SS87" s="33"/>
      <c r="ST87" s="33"/>
      <c r="SU87" s="33"/>
      <c r="SV87" s="33"/>
      <c r="SW87" s="33"/>
      <c r="SX87" s="33"/>
      <c r="SY87" s="33"/>
      <c r="SZ87" s="33"/>
      <c r="TA87" s="33"/>
      <c r="TB87" s="33"/>
      <c r="TC87" s="33"/>
      <c r="TD87" s="33"/>
      <c r="TE87" s="33"/>
      <c r="TF87" s="33"/>
      <c r="TG87" s="33"/>
      <c r="TH87" s="33"/>
      <c r="TI87" s="33"/>
      <c r="TJ87" s="33"/>
      <c r="TK87" s="33"/>
      <c r="TL87" s="33"/>
      <c r="TM87" s="33"/>
      <c r="TN87" s="33"/>
      <c r="TO87" s="33"/>
      <c r="TP87" s="33"/>
      <c r="TQ87" s="33"/>
      <c r="TR87" s="33"/>
      <c r="TS87" s="33"/>
      <c r="TT87" s="33"/>
      <c r="TU87" s="33"/>
      <c r="TV87" s="33"/>
      <c r="TW87" s="33"/>
      <c r="TX87" s="33"/>
      <c r="TY87" s="33"/>
      <c r="TZ87" s="33"/>
      <c r="UA87" s="33"/>
      <c r="UB87" s="33"/>
      <c r="UC87" s="33"/>
      <c r="UD87" s="33"/>
      <c r="UE87" s="33"/>
      <c r="UF87" s="33"/>
      <c r="UG87" s="33"/>
      <c r="UH87" s="33"/>
      <c r="UI87" s="33"/>
      <c r="UJ87" s="33"/>
      <c r="UK87" s="33"/>
      <c r="UL87" s="33"/>
      <c r="UM87" s="33"/>
      <c r="UN87" s="33"/>
      <c r="UO87" s="33"/>
      <c r="UP87" s="33"/>
      <c r="UQ87" s="33"/>
      <c r="UR87" s="33"/>
      <c r="US87" s="33"/>
      <c r="UT87" s="33"/>
      <c r="UU87" s="33"/>
      <c r="UV87" s="33"/>
      <c r="UW87" s="33"/>
      <c r="UX87" s="33"/>
      <c r="UY87" s="33"/>
      <c r="UZ87" s="33"/>
      <c r="VA87" s="33"/>
      <c r="VB87" s="33"/>
      <c r="VC87" s="33"/>
      <c r="VD87" s="33"/>
      <c r="VE87" s="33"/>
      <c r="VF87" s="33"/>
      <c r="VG87" s="33"/>
      <c r="VH87" s="33"/>
      <c r="VI87" s="33"/>
      <c r="VJ87" s="33"/>
      <c r="VK87" s="33"/>
      <c r="VL87" s="33"/>
      <c r="VM87" s="33"/>
      <c r="VN87" s="33"/>
      <c r="VO87" s="33"/>
      <c r="VP87" s="33"/>
      <c r="VQ87" s="33"/>
      <c r="VR87" s="33"/>
      <c r="VS87" s="33"/>
      <c r="VT87" s="33"/>
      <c r="VU87" s="33"/>
      <c r="VV87" s="33"/>
      <c r="VW87" s="33"/>
      <c r="VX87" s="33"/>
      <c r="VY87" s="33"/>
      <c r="VZ87" s="33"/>
      <c r="WA87" s="33"/>
      <c r="WB87" s="33"/>
      <c r="WC87" s="33"/>
      <c r="WD87" s="33"/>
      <c r="WE87" s="33"/>
      <c r="WF87" s="33"/>
      <c r="WG87" s="33"/>
      <c r="WH87" s="33"/>
      <c r="WI87" s="33"/>
      <c r="WJ87" s="33"/>
      <c r="WK87" s="33"/>
      <c r="WL87" s="33"/>
      <c r="WM87" s="33"/>
      <c r="WN87" s="33"/>
      <c r="WO87" s="33"/>
      <c r="WP87" s="33"/>
      <c r="WQ87" s="33"/>
      <c r="WR87" s="33"/>
      <c r="WS87" s="33"/>
      <c r="WT87" s="33"/>
      <c r="WU87" s="33"/>
      <c r="WV87" s="33"/>
      <c r="WW87" s="33"/>
      <c r="WX87" s="33"/>
      <c r="WY87" s="33"/>
      <c r="WZ87" s="33"/>
      <c r="XA87" s="33"/>
      <c r="XB87" s="33"/>
      <c r="XC87" s="33"/>
      <c r="XD87" s="33"/>
      <c r="XE87" s="33"/>
      <c r="XF87" s="33"/>
      <c r="XG87" s="33"/>
      <c r="XH87" s="33"/>
      <c r="XI87" s="33"/>
      <c r="XJ87" s="33"/>
      <c r="XK87" s="33"/>
      <c r="XL87" s="33"/>
      <c r="XM87" s="33"/>
      <c r="XN87" s="33"/>
      <c r="XO87" s="33"/>
      <c r="XP87" s="33"/>
      <c r="XQ87" s="33"/>
      <c r="XR87" s="33"/>
      <c r="XS87" s="33"/>
      <c r="XT87" s="33"/>
      <c r="XU87" s="33"/>
      <c r="XV87" s="33"/>
      <c r="XW87" s="33"/>
      <c r="XX87" s="33"/>
      <c r="XY87" s="33"/>
      <c r="XZ87" s="33"/>
      <c r="YA87" s="33"/>
      <c r="YB87" s="33"/>
      <c r="YC87" s="33"/>
      <c r="YD87" s="33"/>
      <c r="YE87" s="33"/>
      <c r="YF87" s="33"/>
      <c r="YG87" s="33"/>
      <c r="YH87" s="33"/>
      <c r="YI87" s="33"/>
      <c r="YJ87" s="33"/>
      <c r="YK87" s="33"/>
      <c r="YL87" s="33"/>
      <c r="YM87" s="33"/>
      <c r="YN87" s="33"/>
      <c r="YO87" s="33"/>
      <c r="YP87" s="33"/>
      <c r="YQ87" s="33"/>
      <c r="YR87" s="33"/>
      <c r="YS87" s="33"/>
      <c r="YT87" s="33"/>
      <c r="YU87" s="33"/>
      <c r="YV87" s="33"/>
      <c r="YW87" s="33"/>
      <c r="YX87" s="33"/>
      <c r="YY87" s="33"/>
      <c r="YZ87" s="33"/>
      <c r="ZA87" s="33"/>
      <c r="ZB87" s="33"/>
      <c r="ZC87" s="33"/>
      <c r="ZD87" s="33"/>
      <c r="ZE87" s="33"/>
      <c r="ZF87" s="33"/>
      <c r="ZG87" s="33"/>
      <c r="ZH87" s="33"/>
      <c r="ZI87" s="33"/>
      <c r="ZJ87" s="33"/>
      <c r="ZK87" s="33"/>
      <c r="ZL87" s="33"/>
      <c r="ZM87" s="33"/>
      <c r="ZN87" s="33"/>
      <c r="ZO87" s="33"/>
      <c r="ZP87" s="33"/>
      <c r="ZQ87" s="33"/>
      <c r="ZR87" s="33"/>
      <c r="ZS87" s="33"/>
      <c r="ZT87" s="33"/>
      <c r="ZU87" s="33"/>
      <c r="ZV87" s="33"/>
      <c r="ZW87" s="33"/>
      <c r="ZX87" s="33"/>
      <c r="ZY87" s="33"/>
      <c r="ZZ87" s="33"/>
      <c r="AAA87" s="33"/>
      <c r="AAB87" s="33"/>
      <c r="AAC87" s="33"/>
      <c r="AAD87" s="33"/>
      <c r="AAE87" s="33"/>
      <c r="AAF87" s="33"/>
      <c r="AAG87" s="33"/>
      <c r="AAH87" s="33"/>
      <c r="AAI87" s="33"/>
      <c r="AAJ87" s="33"/>
      <c r="AAK87" s="33"/>
      <c r="AAL87" s="33"/>
      <c r="AAM87" s="33"/>
      <c r="AAN87" s="33"/>
      <c r="AAO87" s="33"/>
      <c r="AAP87" s="33"/>
      <c r="AAQ87" s="33"/>
      <c r="AAR87" s="33"/>
      <c r="AAS87" s="33"/>
      <c r="AAT87" s="33"/>
      <c r="AAU87" s="33"/>
      <c r="AAV87" s="33"/>
      <c r="AAW87" s="33"/>
      <c r="AAX87" s="33"/>
      <c r="AAY87" s="33"/>
      <c r="AAZ87" s="33"/>
      <c r="ABA87" s="33"/>
      <c r="ABB87" s="33"/>
      <c r="ABC87" s="33"/>
      <c r="ABD87" s="33"/>
      <c r="ABE87" s="33"/>
      <c r="ABF87" s="33"/>
      <c r="ABG87" s="33"/>
      <c r="ABH87" s="33"/>
      <c r="ABI87" s="33"/>
      <c r="ABJ87" s="33"/>
      <c r="ABK87" s="33"/>
      <c r="ABL87" s="33"/>
      <c r="ABM87" s="33"/>
      <c r="ABN87" s="33"/>
      <c r="ABO87" s="33"/>
      <c r="ABP87" s="33"/>
      <c r="ABQ87" s="33"/>
      <c r="ABR87" s="33"/>
      <c r="ABS87" s="33"/>
      <c r="ABT87" s="33"/>
      <c r="ABU87" s="33"/>
      <c r="ABV87" s="33"/>
      <c r="ABW87" s="33"/>
      <c r="ABX87" s="33"/>
      <c r="ABY87" s="33"/>
    </row>
    <row r="88" spans="1:753" ht="14.45" customHeight="1" x14ac:dyDescent="0.25">
      <c r="A88" s="35" t="s">
        <v>10</v>
      </c>
      <c r="B88" s="35" t="s">
        <v>10</v>
      </c>
      <c r="C88" s="36" t="s">
        <v>10</v>
      </c>
      <c r="D88" s="36" t="s">
        <v>10</v>
      </c>
      <c r="E88" s="36" t="s">
        <v>10</v>
      </c>
      <c r="F88" s="37" t="s">
        <v>10</v>
      </c>
      <c r="G88" s="34"/>
      <c r="H88" s="34"/>
      <c r="I88" s="34"/>
      <c r="J88" s="34"/>
      <c r="K88" s="34"/>
      <c r="L88" s="87"/>
      <c r="M88" s="87"/>
      <c r="N88" s="87"/>
      <c r="O88" s="87"/>
      <c r="P88" s="87"/>
      <c r="Q88" s="87"/>
      <c r="R88" s="87"/>
      <c r="S88" s="87"/>
      <c r="T88" s="87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  <c r="QR88" s="33"/>
      <c r="QS88" s="33"/>
      <c r="QT88" s="33"/>
      <c r="QU88" s="33"/>
      <c r="QV88" s="33"/>
      <c r="QW88" s="33"/>
      <c r="QX88" s="33"/>
      <c r="QY88" s="33"/>
      <c r="QZ88" s="33"/>
      <c r="RA88" s="33"/>
      <c r="RB88" s="33"/>
      <c r="RC88" s="33"/>
      <c r="RD88" s="33"/>
      <c r="RE88" s="33"/>
      <c r="RF88" s="33"/>
      <c r="RG88" s="33"/>
      <c r="RH88" s="33"/>
      <c r="RI88" s="33"/>
      <c r="RJ88" s="33"/>
      <c r="RK88" s="33"/>
      <c r="RL88" s="33"/>
      <c r="RM88" s="33"/>
      <c r="RN88" s="33"/>
      <c r="RO88" s="33"/>
      <c r="RP88" s="33"/>
      <c r="RQ88" s="33"/>
      <c r="RR88" s="33"/>
      <c r="RS88" s="33"/>
      <c r="RT88" s="33"/>
      <c r="RU88" s="33"/>
      <c r="RV88" s="33"/>
      <c r="RW88" s="33"/>
      <c r="RX88" s="33"/>
      <c r="RY88" s="33"/>
      <c r="RZ88" s="33"/>
      <c r="SA88" s="33"/>
      <c r="SB88" s="33"/>
      <c r="SC88" s="33"/>
      <c r="SD88" s="33"/>
      <c r="SE88" s="33"/>
      <c r="SF88" s="33"/>
      <c r="SG88" s="33"/>
      <c r="SH88" s="33"/>
      <c r="SI88" s="33"/>
      <c r="SJ88" s="33"/>
      <c r="SK88" s="33"/>
      <c r="SL88" s="33"/>
      <c r="SM88" s="33"/>
      <c r="SN88" s="33"/>
      <c r="SO88" s="33"/>
      <c r="SP88" s="33"/>
      <c r="SQ88" s="33"/>
      <c r="SR88" s="33"/>
      <c r="SS88" s="33"/>
      <c r="ST88" s="33"/>
      <c r="SU88" s="33"/>
      <c r="SV88" s="33"/>
      <c r="SW88" s="33"/>
      <c r="SX88" s="33"/>
      <c r="SY88" s="33"/>
      <c r="SZ88" s="33"/>
      <c r="TA88" s="33"/>
      <c r="TB88" s="33"/>
      <c r="TC88" s="33"/>
      <c r="TD88" s="33"/>
      <c r="TE88" s="33"/>
      <c r="TF88" s="33"/>
      <c r="TG88" s="33"/>
      <c r="TH88" s="33"/>
      <c r="TI88" s="33"/>
      <c r="TJ88" s="33"/>
      <c r="TK88" s="33"/>
      <c r="TL88" s="33"/>
      <c r="TM88" s="33"/>
      <c r="TN88" s="33"/>
      <c r="TO88" s="33"/>
      <c r="TP88" s="33"/>
      <c r="TQ88" s="33"/>
      <c r="TR88" s="33"/>
      <c r="TS88" s="33"/>
      <c r="TT88" s="33"/>
      <c r="TU88" s="33"/>
      <c r="TV88" s="33"/>
      <c r="TW88" s="33"/>
      <c r="TX88" s="33"/>
      <c r="TY88" s="33"/>
      <c r="TZ88" s="33"/>
      <c r="UA88" s="33"/>
      <c r="UB88" s="33"/>
      <c r="UC88" s="33"/>
      <c r="UD88" s="33"/>
      <c r="UE88" s="33"/>
      <c r="UF88" s="33"/>
      <c r="UG88" s="33"/>
      <c r="UH88" s="33"/>
      <c r="UI88" s="33"/>
      <c r="UJ88" s="33"/>
      <c r="UK88" s="33"/>
      <c r="UL88" s="33"/>
      <c r="UM88" s="33"/>
      <c r="UN88" s="33"/>
      <c r="UO88" s="33"/>
      <c r="UP88" s="33"/>
      <c r="UQ88" s="33"/>
      <c r="UR88" s="33"/>
      <c r="US88" s="33"/>
      <c r="UT88" s="33"/>
      <c r="UU88" s="33"/>
      <c r="UV88" s="33"/>
      <c r="UW88" s="33"/>
      <c r="UX88" s="33"/>
      <c r="UY88" s="33"/>
      <c r="UZ88" s="33"/>
      <c r="VA88" s="33"/>
      <c r="VB88" s="33"/>
      <c r="VC88" s="33"/>
      <c r="VD88" s="33"/>
      <c r="VE88" s="33"/>
      <c r="VF88" s="33"/>
      <c r="VG88" s="33"/>
      <c r="VH88" s="33"/>
      <c r="VI88" s="33"/>
      <c r="VJ88" s="33"/>
      <c r="VK88" s="33"/>
      <c r="VL88" s="33"/>
      <c r="VM88" s="33"/>
      <c r="VN88" s="33"/>
      <c r="VO88" s="33"/>
      <c r="VP88" s="33"/>
      <c r="VQ88" s="33"/>
      <c r="VR88" s="33"/>
      <c r="VS88" s="33"/>
      <c r="VT88" s="33"/>
      <c r="VU88" s="33"/>
      <c r="VV88" s="33"/>
      <c r="VW88" s="33"/>
      <c r="VX88" s="33"/>
      <c r="VY88" s="33"/>
      <c r="VZ88" s="33"/>
      <c r="WA88" s="33"/>
      <c r="WB88" s="33"/>
      <c r="WC88" s="33"/>
      <c r="WD88" s="33"/>
      <c r="WE88" s="33"/>
      <c r="WF88" s="33"/>
      <c r="WG88" s="33"/>
      <c r="WH88" s="33"/>
      <c r="WI88" s="33"/>
      <c r="WJ88" s="33"/>
      <c r="WK88" s="33"/>
      <c r="WL88" s="33"/>
      <c r="WM88" s="33"/>
      <c r="WN88" s="33"/>
      <c r="WO88" s="33"/>
      <c r="WP88" s="33"/>
      <c r="WQ88" s="33"/>
      <c r="WR88" s="33"/>
      <c r="WS88" s="33"/>
      <c r="WT88" s="33"/>
      <c r="WU88" s="33"/>
      <c r="WV88" s="33"/>
      <c r="WW88" s="33"/>
      <c r="WX88" s="33"/>
      <c r="WY88" s="33"/>
      <c r="WZ88" s="33"/>
      <c r="XA88" s="33"/>
      <c r="XB88" s="33"/>
      <c r="XC88" s="33"/>
      <c r="XD88" s="33"/>
      <c r="XE88" s="33"/>
      <c r="XF88" s="33"/>
      <c r="XG88" s="33"/>
      <c r="XH88" s="33"/>
      <c r="XI88" s="33"/>
      <c r="XJ88" s="33"/>
      <c r="XK88" s="33"/>
      <c r="XL88" s="33"/>
      <c r="XM88" s="33"/>
      <c r="XN88" s="33"/>
      <c r="XO88" s="33"/>
      <c r="XP88" s="33"/>
      <c r="XQ88" s="33"/>
      <c r="XR88" s="33"/>
      <c r="XS88" s="33"/>
      <c r="XT88" s="33"/>
      <c r="XU88" s="33"/>
      <c r="XV88" s="33"/>
      <c r="XW88" s="33"/>
      <c r="XX88" s="33"/>
      <c r="XY88" s="33"/>
      <c r="XZ88" s="33"/>
      <c r="YA88" s="33"/>
      <c r="YB88" s="33"/>
      <c r="YC88" s="33"/>
      <c r="YD88" s="33"/>
      <c r="YE88" s="33"/>
      <c r="YF88" s="33"/>
      <c r="YG88" s="33"/>
      <c r="YH88" s="33"/>
      <c r="YI88" s="33"/>
      <c r="YJ88" s="33"/>
      <c r="YK88" s="33"/>
      <c r="YL88" s="33"/>
      <c r="YM88" s="33"/>
      <c r="YN88" s="33"/>
      <c r="YO88" s="33"/>
      <c r="YP88" s="33"/>
      <c r="YQ88" s="33"/>
      <c r="YR88" s="33"/>
      <c r="YS88" s="33"/>
      <c r="YT88" s="33"/>
      <c r="YU88" s="33"/>
      <c r="YV88" s="33"/>
      <c r="YW88" s="33"/>
      <c r="YX88" s="33"/>
      <c r="YY88" s="33"/>
      <c r="YZ88" s="33"/>
      <c r="ZA88" s="33"/>
      <c r="ZB88" s="33"/>
      <c r="ZC88" s="33"/>
      <c r="ZD88" s="33"/>
      <c r="ZE88" s="33"/>
      <c r="ZF88" s="33"/>
      <c r="ZG88" s="33"/>
      <c r="ZH88" s="33"/>
      <c r="ZI88" s="33"/>
      <c r="ZJ88" s="33"/>
      <c r="ZK88" s="33"/>
      <c r="ZL88" s="33"/>
      <c r="ZM88" s="33"/>
      <c r="ZN88" s="33"/>
      <c r="ZO88" s="33"/>
      <c r="ZP88" s="33"/>
      <c r="ZQ88" s="33"/>
      <c r="ZR88" s="33"/>
      <c r="ZS88" s="33"/>
      <c r="ZT88" s="33"/>
      <c r="ZU88" s="33"/>
      <c r="ZV88" s="33"/>
      <c r="ZW88" s="33"/>
      <c r="ZX88" s="33"/>
      <c r="ZY88" s="33"/>
      <c r="ZZ88" s="33"/>
      <c r="AAA88" s="33"/>
      <c r="AAB88" s="33"/>
      <c r="AAC88" s="33"/>
      <c r="AAD88" s="33"/>
      <c r="AAE88" s="33"/>
      <c r="AAF88" s="33"/>
      <c r="AAG88" s="33"/>
      <c r="AAH88" s="33"/>
      <c r="AAI88" s="33"/>
      <c r="AAJ88" s="33"/>
      <c r="AAK88" s="33"/>
      <c r="AAL88" s="33"/>
      <c r="AAM88" s="33"/>
      <c r="AAN88" s="33"/>
      <c r="AAO88" s="33"/>
      <c r="AAP88" s="33"/>
      <c r="AAQ88" s="33"/>
      <c r="AAR88" s="33"/>
      <c r="AAS88" s="33"/>
      <c r="AAT88" s="33"/>
      <c r="AAU88" s="33"/>
      <c r="AAV88" s="33"/>
      <c r="AAW88" s="33"/>
      <c r="AAX88" s="33"/>
      <c r="AAY88" s="33"/>
      <c r="AAZ88" s="33"/>
      <c r="ABA88" s="33"/>
      <c r="ABB88" s="33"/>
      <c r="ABC88" s="33"/>
      <c r="ABD88" s="33"/>
      <c r="ABE88" s="33"/>
      <c r="ABF88" s="33"/>
      <c r="ABG88" s="33"/>
      <c r="ABH88" s="33"/>
      <c r="ABI88" s="33"/>
      <c r="ABJ88" s="33"/>
      <c r="ABK88" s="33"/>
      <c r="ABL88" s="33"/>
      <c r="ABM88" s="33"/>
      <c r="ABN88" s="33"/>
      <c r="ABO88" s="33"/>
      <c r="ABP88" s="33"/>
      <c r="ABQ88" s="33"/>
      <c r="ABR88" s="33"/>
      <c r="ABS88" s="33"/>
      <c r="ABT88" s="33"/>
      <c r="ABU88" s="33"/>
      <c r="ABV88" s="33"/>
      <c r="ABW88" s="33"/>
      <c r="ABX88" s="33"/>
      <c r="ABY88" s="33"/>
    </row>
    <row r="89" spans="1:753" s="81" customFormat="1" ht="14.45" customHeight="1" x14ac:dyDescent="0.25">
      <c r="A89" s="78" t="s">
        <v>93</v>
      </c>
      <c r="B89" s="78"/>
      <c r="C89" s="79" t="s">
        <v>24</v>
      </c>
      <c r="D89" s="79" t="s">
        <v>20</v>
      </c>
      <c r="E89" s="82">
        <v>912</v>
      </c>
      <c r="F89" s="15">
        <v>0</v>
      </c>
      <c r="G89" s="15">
        <v>269</v>
      </c>
      <c r="H89" s="15">
        <v>0</v>
      </c>
      <c r="I89" s="79">
        <v>0</v>
      </c>
      <c r="J89" s="79">
        <v>228</v>
      </c>
      <c r="K89" s="79">
        <v>228</v>
      </c>
      <c r="L89" s="91">
        <v>0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0</v>
      </c>
      <c r="T89" s="91">
        <v>0</v>
      </c>
      <c r="U89" s="93">
        <f>SUM(L89:T89)</f>
        <v>0</v>
      </c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  <c r="IO89" s="80"/>
      <c r="IP89" s="80"/>
      <c r="IQ89" s="80"/>
      <c r="IR89" s="80"/>
      <c r="IS89" s="80"/>
      <c r="IT89" s="80"/>
      <c r="IU89" s="80"/>
      <c r="IV89" s="80"/>
      <c r="IW89" s="80"/>
      <c r="IX89" s="80"/>
      <c r="IY89" s="80"/>
      <c r="IZ89" s="80"/>
      <c r="JA89" s="80"/>
      <c r="JB89" s="80"/>
      <c r="JC89" s="80"/>
      <c r="JD89" s="80"/>
      <c r="JE89" s="80"/>
      <c r="JF89" s="80"/>
      <c r="JG89" s="80"/>
      <c r="JH89" s="80"/>
      <c r="JI89" s="80"/>
      <c r="JJ89" s="80"/>
      <c r="JK89" s="80"/>
      <c r="JL89" s="80"/>
      <c r="JM89" s="80"/>
      <c r="JN89" s="80"/>
      <c r="JO89" s="80"/>
      <c r="JP89" s="80"/>
      <c r="JQ89" s="80"/>
      <c r="JR89" s="80"/>
      <c r="JS89" s="80"/>
      <c r="JT89" s="80"/>
      <c r="JU89" s="80"/>
      <c r="JV89" s="80"/>
      <c r="JW89" s="80"/>
      <c r="JX89" s="80"/>
      <c r="JY89" s="80"/>
      <c r="JZ89" s="80"/>
      <c r="KA89" s="80"/>
      <c r="KB89" s="80"/>
      <c r="KC89" s="80"/>
      <c r="KD89" s="80"/>
      <c r="KE89" s="80"/>
      <c r="KF89" s="80"/>
      <c r="KG89" s="80"/>
      <c r="KH89" s="80"/>
      <c r="KI89" s="80"/>
      <c r="KJ89" s="80"/>
      <c r="KK89" s="80"/>
      <c r="KL89" s="80"/>
      <c r="KM89" s="80"/>
      <c r="KN89" s="80"/>
      <c r="KO89" s="80"/>
      <c r="KP89" s="80"/>
      <c r="KQ89" s="80"/>
      <c r="KR89" s="80"/>
      <c r="KS89" s="80"/>
      <c r="KT89" s="80"/>
      <c r="KU89" s="80"/>
      <c r="KV89" s="80"/>
      <c r="KW89" s="80"/>
      <c r="KX89" s="80"/>
      <c r="KY89" s="80"/>
      <c r="KZ89" s="80"/>
      <c r="LA89" s="80"/>
      <c r="LB89" s="80"/>
      <c r="LC89" s="80"/>
      <c r="LD89" s="80"/>
      <c r="LE89" s="80"/>
      <c r="LF89" s="80"/>
      <c r="LG89" s="80"/>
      <c r="LH89" s="80"/>
      <c r="LI89" s="80"/>
      <c r="LJ89" s="80"/>
      <c r="LK89" s="80"/>
      <c r="LL89" s="80"/>
      <c r="LM89" s="80"/>
      <c r="LN89" s="80"/>
      <c r="LO89" s="80"/>
      <c r="LP89" s="80"/>
      <c r="LQ89" s="80"/>
      <c r="LR89" s="80"/>
      <c r="LS89" s="80"/>
      <c r="LT89" s="80"/>
      <c r="LU89" s="80"/>
      <c r="LV89" s="80"/>
      <c r="LW89" s="80"/>
      <c r="LX89" s="80"/>
      <c r="LY89" s="80"/>
      <c r="LZ89" s="80"/>
      <c r="MA89" s="80"/>
      <c r="MB89" s="80"/>
      <c r="MC89" s="80"/>
      <c r="MD89" s="80"/>
      <c r="ME89" s="80"/>
      <c r="MF89" s="80"/>
      <c r="MG89" s="80"/>
      <c r="MH89" s="80"/>
      <c r="MI89" s="80"/>
      <c r="MJ89" s="80"/>
      <c r="MK89" s="80"/>
      <c r="ML89" s="80"/>
      <c r="MM89" s="80"/>
      <c r="MN89" s="80"/>
      <c r="MO89" s="80"/>
      <c r="MP89" s="80"/>
      <c r="MQ89" s="80"/>
      <c r="MR89" s="80"/>
      <c r="MS89" s="80"/>
      <c r="MT89" s="80"/>
      <c r="MU89" s="80"/>
      <c r="MV89" s="80"/>
      <c r="MW89" s="80"/>
      <c r="MX89" s="80"/>
      <c r="MY89" s="80"/>
      <c r="MZ89" s="80"/>
      <c r="NA89" s="80"/>
      <c r="NB89" s="80"/>
      <c r="NC89" s="80"/>
      <c r="ND89" s="80"/>
      <c r="NE89" s="80"/>
      <c r="NF89" s="80"/>
      <c r="NG89" s="80"/>
      <c r="NH89" s="80"/>
      <c r="NI89" s="80"/>
      <c r="NJ89" s="80"/>
      <c r="NK89" s="80"/>
      <c r="NL89" s="80"/>
      <c r="NM89" s="80"/>
      <c r="NN89" s="80"/>
      <c r="NO89" s="80"/>
      <c r="NP89" s="80"/>
      <c r="NQ89" s="80"/>
      <c r="NR89" s="80"/>
      <c r="NS89" s="80"/>
      <c r="NT89" s="80"/>
      <c r="NU89" s="80"/>
      <c r="NV89" s="80"/>
      <c r="NW89" s="80"/>
      <c r="NX89" s="80"/>
      <c r="NY89" s="80"/>
      <c r="NZ89" s="80"/>
      <c r="OA89" s="80"/>
      <c r="OB89" s="80"/>
      <c r="OC89" s="80"/>
      <c r="OD89" s="80"/>
      <c r="OE89" s="80"/>
      <c r="OF89" s="80"/>
      <c r="OG89" s="80"/>
      <c r="OH89" s="80"/>
      <c r="OI89" s="80"/>
      <c r="OJ89" s="80"/>
      <c r="OK89" s="80"/>
      <c r="OL89" s="80"/>
      <c r="OM89" s="80"/>
      <c r="ON89" s="80"/>
      <c r="OO89" s="80"/>
      <c r="OP89" s="80"/>
      <c r="OQ89" s="80"/>
      <c r="OR89" s="80"/>
      <c r="OS89" s="80"/>
      <c r="OT89" s="80"/>
      <c r="OU89" s="80"/>
      <c r="OV89" s="80"/>
      <c r="OW89" s="80"/>
      <c r="OX89" s="80"/>
      <c r="OY89" s="80"/>
      <c r="OZ89" s="80"/>
      <c r="PA89" s="80"/>
      <c r="PB89" s="80"/>
      <c r="PC89" s="80"/>
      <c r="PD89" s="80"/>
      <c r="PE89" s="80"/>
      <c r="PF89" s="80"/>
      <c r="PG89" s="80"/>
      <c r="PH89" s="80"/>
      <c r="PI89" s="80"/>
      <c r="PJ89" s="80"/>
      <c r="PK89" s="80"/>
      <c r="PL89" s="80"/>
      <c r="PM89" s="80"/>
      <c r="PN89" s="80"/>
      <c r="PO89" s="80"/>
      <c r="PP89" s="80"/>
      <c r="PQ89" s="80"/>
      <c r="PR89" s="80"/>
      <c r="PS89" s="80"/>
      <c r="PT89" s="80"/>
      <c r="PU89" s="80"/>
      <c r="PV89" s="80"/>
      <c r="PW89" s="80"/>
      <c r="PX89" s="80"/>
      <c r="PY89" s="80"/>
      <c r="PZ89" s="80"/>
      <c r="QA89" s="80"/>
      <c r="QB89" s="80"/>
      <c r="QC89" s="80"/>
      <c r="QD89" s="80"/>
      <c r="QE89" s="80"/>
      <c r="QF89" s="80"/>
      <c r="QG89" s="80"/>
      <c r="QH89" s="80"/>
      <c r="QI89" s="80"/>
      <c r="QJ89" s="80"/>
      <c r="QK89" s="80"/>
      <c r="QL89" s="80"/>
      <c r="QM89" s="80"/>
      <c r="QN89" s="80"/>
      <c r="QO89" s="80"/>
      <c r="QP89" s="80"/>
      <c r="QQ89" s="80"/>
      <c r="QR89" s="80"/>
      <c r="QS89" s="80"/>
      <c r="QT89" s="80"/>
      <c r="QU89" s="80"/>
      <c r="QV89" s="80"/>
      <c r="QW89" s="80"/>
      <c r="QX89" s="80"/>
      <c r="QY89" s="80"/>
      <c r="QZ89" s="80"/>
      <c r="RA89" s="80"/>
      <c r="RB89" s="80"/>
      <c r="RC89" s="80"/>
      <c r="RD89" s="80"/>
      <c r="RE89" s="80"/>
      <c r="RF89" s="80"/>
      <c r="RG89" s="80"/>
      <c r="RH89" s="80"/>
      <c r="RI89" s="80"/>
      <c r="RJ89" s="80"/>
      <c r="RK89" s="80"/>
      <c r="RL89" s="80"/>
      <c r="RM89" s="80"/>
      <c r="RN89" s="80"/>
      <c r="RO89" s="80"/>
      <c r="RP89" s="80"/>
      <c r="RQ89" s="80"/>
      <c r="RR89" s="80"/>
      <c r="RS89" s="80"/>
      <c r="RT89" s="80"/>
      <c r="RU89" s="80"/>
      <c r="RV89" s="80"/>
      <c r="RW89" s="80"/>
      <c r="RX89" s="80"/>
      <c r="RY89" s="80"/>
      <c r="RZ89" s="80"/>
      <c r="SA89" s="80"/>
      <c r="SB89" s="80"/>
      <c r="SC89" s="80"/>
      <c r="SD89" s="80"/>
      <c r="SE89" s="80"/>
      <c r="SF89" s="80"/>
      <c r="SG89" s="80"/>
      <c r="SH89" s="80"/>
      <c r="SI89" s="80"/>
      <c r="SJ89" s="80"/>
      <c r="SK89" s="80"/>
      <c r="SL89" s="80"/>
      <c r="SM89" s="80"/>
      <c r="SN89" s="80"/>
      <c r="SO89" s="80"/>
      <c r="SP89" s="80"/>
      <c r="SQ89" s="80"/>
      <c r="SR89" s="80"/>
      <c r="SS89" s="80"/>
      <c r="ST89" s="80"/>
      <c r="SU89" s="80"/>
      <c r="SV89" s="80"/>
      <c r="SW89" s="80"/>
      <c r="SX89" s="80"/>
      <c r="SY89" s="80"/>
      <c r="SZ89" s="80"/>
      <c r="TA89" s="80"/>
      <c r="TB89" s="80"/>
      <c r="TC89" s="80"/>
      <c r="TD89" s="80"/>
      <c r="TE89" s="80"/>
      <c r="TF89" s="80"/>
      <c r="TG89" s="80"/>
      <c r="TH89" s="80"/>
      <c r="TI89" s="80"/>
      <c r="TJ89" s="80"/>
      <c r="TK89" s="80"/>
      <c r="TL89" s="80"/>
      <c r="TM89" s="80"/>
      <c r="TN89" s="80"/>
      <c r="TO89" s="80"/>
      <c r="TP89" s="80"/>
      <c r="TQ89" s="80"/>
      <c r="TR89" s="80"/>
      <c r="TS89" s="80"/>
      <c r="TT89" s="80"/>
      <c r="TU89" s="80"/>
      <c r="TV89" s="80"/>
      <c r="TW89" s="80"/>
      <c r="TX89" s="80"/>
      <c r="TY89" s="80"/>
      <c r="TZ89" s="80"/>
      <c r="UA89" s="80"/>
      <c r="UB89" s="80"/>
      <c r="UC89" s="80"/>
      <c r="UD89" s="80"/>
      <c r="UE89" s="80"/>
      <c r="UF89" s="80"/>
      <c r="UG89" s="80"/>
      <c r="UH89" s="80"/>
      <c r="UI89" s="80"/>
      <c r="UJ89" s="80"/>
      <c r="UK89" s="80"/>
      <c r="UL89" s="80"/>
      <c r="UM89" s="80"/>
      <c r="UN89" s="80"/>
      <c r="UO89" s="80"/>
      <c r="UP89" s="80"/>
      <c r="UQ89" s="80"/>
      <c r="UR89" s="80"/>
      <c r="US89" s="80"/>
      <c r="UT89" s="80"/>
      <c r="UU89" s="80"/>
      <c r="UV89" s="80"/>
      <c r="UW89" s="80"/>
      <c r="UX89" s="80"/>
      <c r="UY89" s="80"/>
      <c r="UZ89" s="80"/>
      <c r="VA89" s="80"/>
      <c r="VB89" s="80"/>
      <c r="VC89" s="80"/>
      <c r="VD89" s="80"/>
      <c r="VE89" s="80"/>
      <c r="VF89" s="80"/>
      <c r="VG89" s="80"/>
      <c r="VH89" s="80"/>
      <c r="VI89" s="80"/>
      <c r="VJ89" s="80"/>
      <c r="VK89" s="80"/>
      <c r="VL89" s="80"/>
      <c r="VM89" s="80"/>
      <c r="VN89" s="80"/>
      <c r="VO89" s="80"/>
      <c r="VP89" s="80"/>
      <c r="VQ89" s="80"/>
      <c r="VR89" s="80"/>
      <c r="VS89" s="80"/>
      <c r="VT89" s="80"/>
      <c r="VU89" s="80"/>
      <c r="VV89" s="80"/>
      <c r="VW89" s="80"/>
      <c r="VX89" s="80"/>
      <c r="VY89" s="80"/>
      <c r="VZ89" s="80"/>
      <c r="WA89" s="80"/>
      <c r="WB89" s="80"/>
      <c r="WC89" s="80"/>
      <c r="WD89" s="80"/>
      <c r="WE89" s="80"/>
      <c r="WF89" s="80"/>
      <c r="WG89" s="80"/>
      <c r="WH89" s="80"/>
      <c r="WI89" s="80"/>
      <c r="WJ89" s="80"/>
      <c r="WK89" s="80"/>
      <c r="WL89" s="80"/>
      <c r="WM89" s="80"/>
      <c r="WN89" s="80"/>
      <c r="WO89" s="80"/>
      <c r="WP89" s="80"/>
      <c r="WQ89" s="80"/>
      <c r="WR89" s="80"/>
      <c r="WS89" s="80"/>
      <c r="WT89" s="80"/>
      <c r="WU89" s="80"/>
      <c r="WV89" s="80"/>
      <c r="WW89" s="80"/>
      <c r="WX89" s="80"/>
      <c r="WY89" s="80"/>
      <c r="WZ89" s="80"/>
      <c r="XA89" s="80"/>
      <c r="XB89" s="80"/>
      <c r="XC89" s="80"/>
      <c r="XD89" s="80"/>
      <c r="XE89" s="80"/>
      <c r="XF89" s="80"/>
      <c r="XG89" s="80"/>
      <c r="XH89" s="80"/>
      <c r="XI89" s="80"/>
      <c r="XJ89" s="80"/>
      <c r="XK89" s="80"/>
      <c r="XL89" s="80"/>
      <c r="XM89" s="80"/>
      <c r="XN89" s="80"/>
      <c r="XO89" s="80"/>
      <c r="XP89" s="80"/>
      <c r="XQ89" s="80"/>
      <c r="XR89" s="80"/>
      <c r="XS89" s="80"/>
      <c r="XT89" s="80"/>
      <c r="XU89" s="80"/>
      <c r="XV89" s="80"/>
      <c r="XW89" s="80"/>
      <c r="XX89" s="80"/>
      <c r="XY89" s="80"/>
      <c r="XZ89" s="80"/>
      <c r="YA89" s="80"/>
      <c r="YB89" s="80"/>
      <c r="YC89" s="80"/>
      <c r="YD89" s="80"/>
      <c r="YE89" s="80"/>
      <c r="YF89" s="80"/>
      <c r="YG89" s="80"/>
      <c r="YH89" s="80"/>
      <c r="YI89" s="80"/>
      <c r="YJ89" s="80"/>
      <c r="YK89" s="80"/>
      <c r="YL89" s="80"/>
      <c r="YM89" s="80"/>
      <c r="YN89" s="80"/>
      <c r="YO89" s="80"/>
      <c r="YP89" s="80"/>
      <c r="YQ89" s="80"/>
      <c r="YR89" s="80"/>
      <c r="YS89" s="80"/>
      <c r="YT89" s="80"/>
      <c r="YU89" s="80"/>
      <c r="YV89" s="80"/>
      <c r="YW89" s="80"/>
      <c r="YX89" s="80"/>
      <c r="YY89" s="80"/>
      <c r="YZ89" s="80"/>
      <c r="ZA89" s="80"/>
      <c r="ZB89" s="80"/>
      <c r="ZC89" s="80"/>
      <c r="ZD89" s="80"/>
      <c r="ZE89" s="80"/>
      <c r="ZF89" s="80"/>
      <c r="ZG89" s="80"/>
      <c r="ZH89" s="80"/>
      <c r="ZI89" s="80"/>
      <c r="ZJ89" s="80"/>
      <c r="ZK89" s="80"/>
      <c r="ZL89" s="80"/>
      <c r="ZM89" s="80"/>
      <c r="ZN89" s="80"/>
      <c r="ZO89" s="80"/>
      <c r="ZP89" s="80"/>
      <c r="ZQ89" s="80"/>
      <c r="ZR89" s="80"/>
      <c r="ZS89" s="80"/>
      <c r="ZT89" s="80"/>
      <c r="ZU89" s="80"/>
      <c r="ZV89" s="80"/>
      <c r="ZW89" s="80"/>
      <c r="ZX89" s="80"/>
      <c r="ZY89" s="80"/>
      <c r="ZZ89" s="80"/>
      <c r="AAA89" s="80"/>
      <c r="AAB89" s="80"/>
      <c r="AAC89" s="80"/>
      <c r="AAD89" s="80"/>
      <c r="AAE89" s="80"/>
      <c r="AAF89" s="80"/>
      <c r="AAG89" s="80"/>
      <c r="AAH89" s="80"/>
      <c r="AAI89" s="80"/>
      <c r="AAJ89" s="80"/>
      <c r="AAK89" s="80"/>
      <c r="AAL89" s="80"/>
      <c r="AAM89" s="80"/>
      <c r="AAN89" s="80"/>
      <c r="AAO89" s="80"/>
      <c r="AAP89" s="80"/>
      <c r="AAQ89" s="80"/>
      <c r="AAR89" s="80"/>
      <c r="AAS89" s="80"/>
      <c r="AAT89" s="80"/>
      <c r="AAU89" s="80"/>
      <c r="AAV89" s="80"/>
      <c r="AAW89" s="80"/>
      <c r="AAX89" s="80"/>
      <c r="AAY89" s="80"/>
      <c r="AAZ89" s="80"/>
      <c r="ABA89" s="80"/>
      <c r="ABB89" s="80"/>
      <c r="ABC89" s="80"/>
      <c r="ABD89" s="80"/>
      <c r="ABE89" s="80"/>
      <c r="ABF89" s="80"/>
      <c r="ABG89" s="80"/>
      <c r="ABH89" s="80"/>
      <c r="ABI89" s="80"/>
      <c r="ABJ89" s="80"/>
      <c r="ABK89" s="80"/>
      <c r="ABL89" s="80"/>
      <c r="ABM89" s="80"/>
      <c r="ABN89" s="80"/>
      <c r="ABO89" s="80"/>
      <c r="ABP89" s="80"/>
      <c r="ABQ89" s="80"/>
      <c r="ABR89" s="80"/>
      <c r="ABS89" s="80"/>
      <c r="ABT89" s="80"/>
      <c r="ABU89" s="80"/>
      <c r="ABV89" s="80"/>
      <c r="ABW89" s="80"/>
      <c r="ABX89" s="80"/>
      <c r="ABY89" s="80"/>
    </row>
    <row r="90" spans="1:753" ht="14.45" customHeight="1" x14ac:dyDescent="0.25">
      <c r="A90" s="14" t="s">
        <v>94</v>
      </c>
      <c r="B90" s="14"/>
      <c r="C90" s="15" t="s">
        <v>24</v>
      </c>
      <c r="D90" s="15" t="s">
        <v>13</v>
      </c>
      <c r="E90" s="16">
        <v>4443</v>
      </c>
      <c r="F90" s="15"/>
      <c r="G90" s="15"/>
      <c r="H90" s="15"/>
      <c r="I90" s="15">
        <v>500</v>
      </c>
      <c r="J90" s="15">
        <v>700</v>
      </c>
      <c r="K90" s="15">
        <v>700</v>
      </c>
      <c r="L90" s="89">
        <v>0</v>
      </c>
      <c r="M90" s="89">
        <v>0</v>
      </c>
      <c r="N90" s="89">
        <v>0</v>
      </c>
      <c r="O90" s="89">
        <v>0</v>
      </c>
      <c r="P90" s="89">
        <v>65</v>
      </c>
      <c r="Q90" s="89">
        <v>255</v>
      </c>
      <c r="R90" s="89">
        <v>0</v>
      </c>
      <c r="S90" s="89">
        <v>0</v>
      </c>
      <c r="T90" s="89">
        <v>0</v>
      </c>
      <c r="U90" s="94">
        <f>SUM(L90:T90)</f>
        <v>320</v>
      </c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  <c r="NL90" s="33"/>
      <c r="NM90" s="33"/>
      <c r="NN90" s="33"/>
      <c r="NO90" s="33"/>
      <c r="NP90" s="33"/>
      <c r="NQ90" s="33"/>
      <c r="NR90" s="33"/>
      <c r="NS90" s="33"/>
      <c r="NT90" s="33"/>
      <c r="NU90" s="33"/>
      <c r="NV90" s="33"/>
      <c r="NW90" s="33"/>
      <c r="NX90" s="33"/>
      <c r="NY90" s="33"/>
      <c r="NZ90" s="33"/>
      <c r="OA90" s="33"/>
      <c r="OB90" s="33"/>
      <c r="OC90" s="33"/>
      <c r="OD90" s="33"/>
      <c r="OE90" s="33"/>
      <c r="OF90" s="33"/>
      <c r="OG90" s="33"/>
      <c r="OH90" s="33"/>
      <c r="OI90" s="33"/>
      <c r="OJ90" s="33"/>
      <c r="OK90" s="33"/>
      <c r="OL90" s="33"/>
      <c r="OM90" s="33"/>
      <c r="ON90" s="33"/>
      <c r="OO90" s="33"/>
      <c r="OP90" s="33"/>
      <c r="OQ90" s="33"/>
      <c r="OR90" s="33"/>
      <c r="OS90" s="33"/>
      <c r="OT90" s="33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/>
      <c r="PZ90" s="33"/>
      <c r="QA90" s="33"/>
      <c r="QB90" s="33"/>
      <c r="QC90" s="33"/>
      <c r="QD90" s="33"/>
      <c r="QE90" s="33"/>
      <c r="QF90" s="33"/>
      <c r="QG90" s="33"/>
      <c r="QH90" s="33"/>
      <c r="QI90" s="33"/>
      <c r="QJ90" s="33"/>
      <c r="QK90" s="33"/>
      <c r="QL90" s="33"/>
      <c r="QM90" s="33"/>
      <c r="QN90" s="33"/>
      <c r="QO90" s="33"/>
      <c r="QP90" s="33"/>
      <c r="QQ90" s="33"/>
      <c r="QR90" s="33"/>
      <c r="QS90" s="33"/>
      <c r="QT90" s="33"/>
      <c r="QU90" s="33"/>
      <c r="QV90" s="33"/>
      <c r="QW90" s="33"/>
      <c r="QX90" s="33"/>
      <c r="QY90" s="33"/>
      <c r="QZ90" s="33"/>
      <c r="RA90" s="33"/>
      <c r="RB90" s="33"/>
      <c r="RC90" s="33"/>
      <c r="RD90" s="33"/>
      <c r="RE90" s="33"/>
      <c r="RF90" s="33"/>
      <c r="RG90" s="33"/>
      <c r="RH90" s="33"/>
      <c r="RI90" s="33"/>
      <c r="RJ90" s="33"/>
      <c r="RK90" s="33"/>
      <c r="RL90" s="33"/>
      <c r="RM90" s="33"/>
      <c r="RN90" s="33"/>
      <c r="RO90" s="33"/>
      <c r="RP90" s="33"/>
      <c r="RQ90" s="33"/>
      <c r="RR90" s="33"/>
      <c r="RS90" s="33"/>
      <c r="RT90" s="33"/>
      <c r="RU90" s="33"/>
      <c r="RV90" s="33"/>
      <c r="RW90" s="33"/>
      <c r="RX90" s="33"/>
      <c r="RY90" s="33"/>
      <c r="RZ90" s="33"/>
      <c r="SA90" s="33"/>
      <c r="SB90" s="33"/>
      <c r="SC90" s="33"/>
      <c r="SD90" s="33"/>
      <c r="SE90" s="33"/>
      <c r="SF90" s="33"/>
      <c r="SG90" s="33"/>
      <c r="SH90" s="33"/>
      <c r="SI90" s="33"/>
      <c r="SJ90" s="33"/>
      <c r="SK90" s="33"/>
      <c r="SL90" s="33"/>
      <c r="SM90" s="33"/>
      <c r="SN90" s="33"/>
      <c r="SO90" s="33"/>
      <c r="SP90" s="33"/>
      <c r="SQ90" s="33"/>
      <c r="SR90" s="33"/>
      <c r="SS90" s="33"/>
      <c r="ST90" s="33"/>
      <c r="SU90" s="33"/>
      <c r="SV90" s="33"/>
      <c r="SW90" s="33"/>
      <c r="SX90" s="33"/>
      <c r="SY90" s="33"/>
      <c r="SZ90" s="33"/>
      <c r="TA90" s="33"/>
      <c r="TB90" s="33"/>
      <c r="TC90" s="33"/>
      <c r="TD90" s="33"/>
      <c r="TE90" s="33"/>
      <c r="TF90" s="33"/>
      <c r="TG90" s="33"/>
      <c r="TH90" s="33"/>
      <c r="TI90" s="33"/>
      <c r="TJ90" s="33"/>
      <c r="TK90" s="33"/>
      <c r="TL90" s="33"/>
      <c r="TM90" s="33"/>
      <c r="TN90" s="33"/>
      <c r="TO90" s="33"/>
      <c r="TP90" s="33"/>
      <c r="TQ90" s="33"/>
      <c r="TR90" s="33"/>
      <c r="TS90" s="33"/>
      <c r="TT90" s="33"/>
      <c r="TU90" s="33"/>
      <c r="TV90" s="33"/>
      <c r="TW90" s="33"/>
      <c r="TX90" s="33"/>
      <c r="TY90" s="33"/>
      <c r="TZ90" s="33"/>
      <c r="UA90" s="33"/>
      <c r="UB90" s="33"/>
      <c r="UC90" s="33"/>
      <c r="UD90" s="33"/>
      <c r="UE90" s="33"/>
      <c r="UF90" s="33"/>
      <c r="UG90" s="33"/>
      <c r="UH90" s="33"/>
      <c r="UI90" s="33"/>
      <c r="UJ90" s="33"/>
      <c r="UK90" s="33"/>
      <c r="UL90" s="33"/>
      <c r="UM90" s="33"/>
      <c r="UN90" s="33"/>
      <c r="UO90" s="33"/>
      <c r="UP90" s="33"/>
      <c r="UQ90" s="33"/>
      <c r="UR90" s="33"/>
      <c r="US90" s="33"/>
      <c r="UT90" s="33"/>
      <c r="UU90" s="33"/>
      <c r="UV90" s="33"/>
      <c r="UW90" s="33"/>
      <c r="UX90" s="33"/>
      <c r="UY90" s="33"/>
      <c r="UZ90" s="33"/>
      <c r="VA90" s="33"/>
      <c r="VB90" s="33"/>
      <c r="VC90" s="33"/>
      <c r="VD90" s="33"/>
      <c r="VE90" s="33"/>
      <c r="VF90" s="33"/>
      <c r="VG90" s="33"/>
      <c r="VH90" s="33"/>
      <c r="VI90" s="33"/>
      <c r="VJ90" s="33"/>
      <c r="VK90" s="33"/>
      <c r="VL90" s="33"/>
      <c r="VM90" s="33"/>
      <c r="VN90" s="33"/>
      <c r="VO90" s="33"/>
      <c r="VP90" s="33"/>
      <c r="VQ90" s="33"/>
      <c r="VR90" s="33"/>
      <c r="VS90" s="33"/>
      <c r="VT90" s="33"/>
      <c r="VU90" s="33"/>
      <c r="VV90" s="33"/>
      <c r="VW90" s="33"/>
      <c r="VX90" s="33"/>
      <c r="VY90" s="33"/>
      <c r="VZ90" s="33"/>
      <c r="WA90" s="33"/>
      <c r="WB90" s="33"/>
      <c r="WC90" s="33"/>
      <c r="WD90" s="33"/>
      <c r="WE90" s="33"/>
      <c r="WF90" s="33"/>
      <c r="WG90" s="33"/>
      <c r="WH90" s="33"/>
      <c r="WI90" s="33"/>
      <c r="WJ90" s="33"/>
      <c r="WK90" s="33"/>
      <c r="WL90" s="33"/>
      <c r="WM90" s="33"/>
      <c r="WN90" s="33"/>
      <c r="WO90" s="33"/>
      <c r="WP90" s="33"/>
      <c r="WQ90" s="33"/>
      <c r="WR90" s="33"/>
      <c r="WS90" s="33"/>
      <c r="WT90" s="33"/>
      <c r="WU90" s="33"/>
      <c r="WV90" s="33"/>
      <c r="WW90" s="33"/>
      <c r="WX90" s="33"/>
      <c r="WY90" s="33"/>
      <c r="WZ90" s="33"/>
      <c r="XA90" s="33"/>
      <c r="XB90" s="33"/>
      <c r="XC90" s="33"/>
      <c r="XD90" s="33"/>
      <c r="XE90" s="33"/>
      <c r="XF90" s="33"/>
      <c r="XG90" s="33"/>
      <c r="XH90" s="33"/>
      <c r="XI90" s="33"/>
      <c r="XJ90" s="33"/>
      <c r="XK90" s="33"/>
      <c r="XL90" s="33"/>
      <c r="XM90" s="33"/>
      <c r="XN90" s="33"/>
      <c r="XO90" s="33"/>
      <c r="XP90" s="33"/>
      <c r="XQ90" s="33"/>
      <c r="XR90" s="33"/>
      <c r="XS90" s="33"/>
      <c r="XT90" s="33"/>
      <c r="XU90" s="33"/>
      <c r="XV90" s="33"/>
      <c r="XW90" s="33"/>
      <c r="XX90" s="33"/>
      <c r="XY90" s="33"/>
      <c r="XZ90" s="33"/>
      <c r="YA90" s="33"/>
      <c r="YB90" s="33"/>
      <c r="YC90" s="33"/>
      <c r="YD90" s="33"/>
      <c r="YE90" s="33"/>
      <c r="YF90" s="33"/>
      <c r="YG90" s="33"/>
      <c r="YH90" s="33"/>
      <c r="YI90" s="33"/>
      <c r="YJ90" s="33"/>
      <c r="YK90" s="33"/>
      <c r="YL90" s="33"/>
      <c r="YM90" s="33"/>
      <c r="YN90" s="33"/>
      <c r="YO90" s="33"/>
      <c r="YP90" s="33"/>
      <c r="YQ90" s="33"/>
      <c r="YR90" s="33"/>
      <c r="YS90" s="33"/>
      <c r="YT90" s="33"/>
      <c r="YU90" s="33"/>
      <c r="YV90" s="33"/>
      <c r="YW90" s="33"/>
      <c r="YX90" s="33"/>
      <c r="YY90" s="33"/>
      <c r="YZ90" s="33"/>
      <c r="ZA90" s="33"/>
      <c r="ZB90" s="33"/>
      <c r="ZC90" s="33"/>
      <c r="ZD90" s="33"/>
      <c r="ZE90" s="33"/>
      <c r="ZF90" s="33"/>
      <c r="ZG90" s="33"/>
      <c r="ZH90" s="33"/>
      <c r="ZI90" s="33"/>
      <c r="ZJ90" s="33"/>
      <c r="ZK90" s="33"/>
      <c r="ZL90" s="33"/>
      <c r="ZM90" s="33"/>
      <c r="ZN90" s="33"/>
      <c r="ZO90" s="33"/>
      <c r="ZP90" s="33"/>
      <c r="ZQ90" s="33"/>
      <c r="ZR90" s="33"/>
      <c r="ZS90" s="33"/>
      <c r="ZT90" s="33"/>
      <c r="ZU90" s="33"/>
      <c r="ZV90" s="33"/>
      <c r="ZW90" s="33"/>
      <c r="ZX90" s="33"/>
      <c r="ZY90" s="33"/>
      <c r="ZZ90" s="33"/>
      <c r="AAA90" s="33"/>
      <c r="AAB90" s="33"/>
      <c r="AAC90" s="33"/>
      <c r="AAD90" s="33"/>
      <c r="AAE90" s="33"/>
      <c r="AAF90" s="33"/>
      <c r="AAG90" s="33"/>
      <c r="AAH90" s="33"/>
      <c r="AAI90" s="33"/>
      <c r="AAJ90" s="33"/>
      <c r="AAK90" s="33"/>
      <c r="AAL90" s="33"/>
      <c r="AAM90" s="33"/>
      <c r="AAN90" s="33"/>
      <c r="AAO90" s="33"/>
      <c r="AAP90" s="33"/>
      <c r="AAQ90" s="33"/>
      <c r="AAR90" s="33"/>
      <c r="AAS90" s="33"/>
      <c r="AAT90" s="33"/>
      <c r="AAU90" s="33"/>
      <c r="AAV90" s="33"/>
      <c r="AAW90" s="33"/>
      <c r="AAX90" s="33"/>
      <c r="AAY90" s="33"/>
      <c r="AAZ90" s="33"/>
      <c r="ABA90" s="33"/>
      <c r="ABB90" s="33"/>
      <c r="ABC90" s="33"/>
      <c r="ABD90" s="33"/>
      <c r="ABE90" s="33"/>
      <c r="ABF90" s="33"/>
      <c r="ABG90" s="33"/>
      <c r="ABH90" s="33"/>
      <c r="ABI90" s="33"/>
      <c r="ABJ90" s="33"/>
      <c r="ABK90" s="33"/>
      <c r="ABL90" s="33"/>
      <c r="ABM90" s="33"/>
      <c r="ABN90" s="33"/>
      <c r="ABO90" s="33"/>
      <c r="ABP90" s="33"/>
      <c r="ABQ90" s="33"/>
      <c r="ABR90" s="33"/>
      <c r="ABS90" s="33"/>
      <c r="ABT90" s="33"/>
      <c r="ABU90" s="33"/>
      <c r="ABV90" s="33"/>
      <c r="ABW90" s="33"/>
      <c r="ABX90" s="33"/>
      <c r="ABY90" s="33"/>
    </row>
    <row r="91" spans="1:753" ht="14.45" customHeight="1" x14ac:dyDescent="0.25">
      <c r="A91" s="14" t="s">
        <v>95</v>
      </c>
      <c r="B91" s="15"/>
      <c r="C91" s="15" t="s">
        <v>24</v>
      </c>
      <c r="D91" s="15" t="s">
        <v>20</v>
      </c>
      <c r="E91" s="16">
        <v>2617</v>
      </c>
      <c r="F91" s="16">
        <v>700</v>
      </c>
      <c r="G91" s="50">
        <f>100+300</f>
        <v>400</v>
      </c>
      <c r="H91" s="15">
        <v>300</v>
      </c>
      <c r="I91" s="15">
        <v>300</v>
      </c>
      <c r="J91" s="15">
        <v>800</v>
      </c>
      <c r="K91" s="15">
        <v>800</v>
      </c>
      <c r="L91" s="90">
        <v>0</v>
      </c>
      <c r="M91" s="90">
        <v>0</v>
      </c>
      <c r="N91" s="90">
        <v>212</v>
      </c>
      <c r="O91" s="89">
        <v>0</v>
      </c>
      <c r="P91" s="89">
        <v>0</v>
      </c>
      <c r="Q91" s="89">
        <v>69</v>
      </c>
      <c r="R91" s="89">
        <v>0</v>
      </c>
      <c r="S91" s="89">
        <v>0</v>
      </c>
      <c r="T91" s="89">
        <v>108</v>
      </c>
      <c r="U91" s="94">
        <f t="shared" ref="U91:U93" si="14">SUM(L91:T91)</f>
        <v>389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38"/>
      <c r="OP91" s="38"/>
      <c r="OQ91" s="38"/>
      <c r="OR91" s="38"/>
      <c r="OS91" s="38"/>
      <c r="OT91" s="38"/>
      <c r="OU91" s="38"/>
      <c r="OV91" s="38"/>
      <c r="OW91" s="38"/>
      <c r="OX91" s="38"/>
      <c r="OY91" s="38"/>
      <c r="OZ91" s="38"/>
      <c r="PA91" s="38"/>
      <c r="PB91" s="38"/>
      <c r="PC91" s="38"/>
      <c r="PD91" s="38"/>
      <c r="PE91" s="38"/>
      <c r="PF91" s="38"/>
      <c r="PG91" s="38"/>
      <c r="PH91" s="38"/>
      <c r="PI91" s="38"/>
      <c r="PJ91" s="38"/>
      <c r="PK91" s="38"/>
      <c r="PL91" s="38"/>
      <c r="PM91" s="38"/>
      <c r="PN91" s="38"/>
      <c r="PO91" s="38"/>
      <c r="PP91" s="38"/>
      <c r="PQ91" s="38"/>
      <c r="PR91" s="38"/>
      <c r="PS91" s="38"/>
      <c r="PT91" s="38"/>
      <c r="PU91" s="38"/>
      <c r="PV91" s="38"/>
      <c r="PW91" s="38"/>
      <c r="PX91" s="38"/>
      <c r="PY91" s="38"/>
      <c r="PZ91" s="38"/>
      <c r="QA91" s="38"/>
      <c r="QB91" s="38"/>
      <c r="QC91" s="38"/>
      <c r="QD91" s="38"/>
      <c r="QE91" s="38"/>
      <c r="QF91" s="38"/>
      <c r="QG91" s="38"/>
      <c r="QH91" s="38"/>
      <c r="QI91" s="38"/>
      <c r="QJ91" s="38"/>
      <c r="QK91" s="38"/>
      <c r="QL91" s="38"/>
      <c r="QM91" s="38"/>
      <c r="QN91" s="38"/>
      <c r="QO91" s="38"/>
      <c r="QP91" s="38"/>
      <c r="QQ91" s="38"/>
      <c r="QR91" s="38"/>
      <c r="QS91" s="38"/>
      <c r="QT91" s="38"/>
      <c r="QU91" s="38"/>
      <c r="QV91" s="38"/>
      <c r="QW91" s="38"/>
      <c r="QX91" s="38"/>
      <c r="QY91" s="38"/>
      <c r="QZ91" s="38"/>
      <c r="RA91" s="38"/>
      <c r="RB91" s="38"/>
      <c r="RC91" s="38"/>
      <c r="RD91" s="38"/>
      <c r="RE91" s="38"/>
      <c r="RF91" s="38"/>
      <c r="RG91" s="38"/>
      <c r="RH91" s="38"/>
      <c r="RI91" s="38"/>
      <c r="RJ91" s="38"/>
      <c r="RK91" s="38"/>
      <c r="RL91" s="38"/>
      <c r="RM91" s="38"/>
      <c r="RN91" s="38"/>
      <c r="RO91" s="38"/>
      <c r="RP91" s="38"/>
      <c r="RQ91" s="38"/>
      <c r="RR91" s="38"/>
      <c r="RS91" s="38"/>
      <c r="RT91" s="38"/>
      <c r="RU91" s="38"/>
      <c r="RV91" s="38"/>
      <c r="RW91" s="38"/>
      <c r="RX91" s="38"/>
      <c r="RY91" s="38"/>
      <c r="RZ91" s="38"/>
      <c r="SA91" s="38"/>
      <c r="SB91" s="38"/>
      <c r="SC91" s="38"/>
      <c r="SD91" s="38"/>
      <c r="SE91" s="38"/>
      <c r="SF91" s="38"/>
      <c r="SG91" s="38"/>
      <c r="SH91" s="38"/>
      <c r="SI91" s="38"/>
      <c r="SJ91" s="38"/>
      <c r="SK91" s="38"/>
      <c r="SL91" s="38"/>
      <c r="SM91" s="38"/>
      <c r="SN91" s="38"/>
      <c r="SO91" s="38"/>
      <c r="SP91" s="38"/>
      <c r="SQ91" s="38"/>
      <c r="SR91" s="38"/>
      <c r="SS91" s="38"/>
      <c r="ST91" s="38"/>
      <c r="SU91" s="38"/>
      <c r="SV91" s="38"/>
      <c r="SW91" s="38"/>
      <c r="SX91" s="38"/>
      <c r="SY91" s="38"/>
      <c r="SZ91" s="38"/>
      <c r="TA91" s="38"/>
      <c r="TB91" s="38"/>
      <c r="TC91" s="38"/>
      <c r="TD91" s="38"/>
      <c r="TE91" s="38"/>
      <c r="TF91" s="38"/>
      <c r="TG91" s="38"/>
      <c r="TH91" s="38"/>
      <c r="TI91" s="38"/>
      <c r="TJ91" s="38"/>
      <c r="TK91" s="38"/>
      <c r="TL91" s="38"/>
      <c r="TM91" s="38"/>
      <c r="TN91" s="38"/>
      <c r="TO91" s="38"/>
      <c r="TP91" s="38"/>
      <c r="TQ91" s="38"/>
      <c r="TR91" s="38"/>
      <c r="TS91" s="38"/>
      <c r="TT91" s="38"/>
      <c r="TU91" s="38"/>
      <c r="TV91" s="38"/>
      <c r="TW91" s="38"/>
      <c r="TX91" s="38"/>
      <c r="TY91" s="38"/>
      <c r="TZ91" s="38"/>
      <c r="UA91" s="38"/>
      <c r="UB91" s="38"/>
      <c r="UC91" s="38"/>
      <c r="UD91" s="38"/>
      <c r="UE91" s="38"/>
      <c r="UF91" s="38"/>
      <c r="UG91" s="38"/>
      <c r="UH91" s="38"/>
      <c r="UI91" s="38"/>
      <c r="UJ91" s="38"/>
      <c r="UK91" s="38"/>
      <c r="UL91" s="38"/>
      <c r="UM91" s="38"/>
      <c r="UN91" s="38"/>
      <c r="UO91" s="38"/>
      <c r="UP91" s="38"/>
      <c r="UQ91" s="38"/>
      <c r="UR91" s="38"/>
      <c r="US91" s="38"/>
      <c r="UT91" s="38"/>
      <c r="UU91" s="38"/>
      <c r="UV91" s="38"/>
      <c r="UW91" s="38"/>
      <c r="UX91" s="38"/>
      <c r="UY91" s="38"/>
      <c r="UZ91" s="38"/>
      <c r="VA91" s="38"/>
      <c r="VB91" s="38"/>
      <c r="VC91" s="38"/>
      <c r="VD91" s="38"/>
      <c r="VE91" s="38"/>
      <c r="VF91" s="38"/>
      <c r="VG91" s="38"/>
      <c r="VH91" s="38"/>
      <c r="VI91" s="38"/>
      <c r="VJ91" s="38"/>
      <c r="VK91" s="38"/>
      <c r="VL91" s="38"/>
      <c r="VM91" s="38"/>
      <c r="VN91" s="38"/>
      <c r="VO91" s="38"/>
      <c r="VP91" s="38"/>
      <c r="VQ91" s="38"/>
      <c r="VR91" s="38"/>
      <c r="VS91" s="38"/>
      <c r="VT91" s="38"/>
      <c r="VU91" s="38"/>
      <c r="VV91" s="38"/>
      <c r="VW91" s="38"/>
      <c r="VX91" s="38"/>
      <c r="VY91" s="38"/>
      <c r="VZ91" s="38"/>
      <c r="WA91" s="38"/>
      <c r="WB91" s="38"/>
      <c r="WC91" s="38"/>
      <c r="WD91" s="38"/>
      <c r="WE91" s="38"/>
      <c r="WF91" s="38"/>
      <c r="WG91" s="38"/>
      <c r="WH91" s="38"/>
      <c r="WI91" s="38"/>
      <c r="WJ91" s="38"/>
      <c r="WK91" s="38"/>
      <c r="WL91" s="38"/>
      <c r="WM91" s="38"/>
      <c r="WN91" s="38"/>
      <c r="WO91" s="38"/>
      <c r="WP91" s="38"/>
      <c r="WQ91" s="38"/>
      <c r="WR91" s="38"/>
      <c r="WS91" s="38"/>
      <c r="WT91" s="38"/>
      <c r="WU91" s="38"/>
      <c r="WV91" s="38"/>
      <c r="WW91" s="38"/>
      <c r="WX91" s="38"/>
      <c r="WY91" s="38"/>
      <c r="WZ91" s="38"/>
      <c r="XA91" s="38"/>
      <c r="XB91" s="38"/>
      <c r="XC91" s="38"/>
      <c r="XD91" s="38"/>
      <c r="XE91" s="38"/>
      <c r="XF91" s="38"/>
      <c r="XG91" s="38"/>
      <c r="XH91" s="38"/>
      <c r="XI91" s="38"/>
      <c r="XJ91" s="38"/>
      <c r="XK91" s="38"/>
      <c r="XL91" s="38"/>
      <c r="XM91" s="38"/>
      <c r="XN91" s="38"/>
      <c r="XO91" s="38"/>
      <c r="XP91" s="38"/>
      <c r="XQ91" s="38"/>
      <c r="XR91" s="38"/>
      <c r="XS91" s="38"/>
      <c r="XT91" s="38"/>
      <c r="XU91" s="38"/>
      <c r="XV91" s="38"/>
      <c r="XW91" s="38"/>
      <c r="XX91" s="38"/>
      <c r="XY91" s="38"/>
      <c r="XZ91" s="38"/>
      <c r="YA91" s="38"/>
      <c r="YB91" s="38"/>
      <c r="YC91" s="38"/>
      <c r="YD91" s="38"/>
      <c r="YE91" s="38"/>
      <c r="YF91" s="38"/>
      <c r="YG91" s="38"/>
      <c r="YH91" s="38"/>
      <c r="YI91" s="38"/>
      <c r="YJ91" s="38"/>
      <c r="YK91" s="38"/>
      <c r="YL91" s="38"/>
      <c r="YM91" s="38"/>
      <c r="YN91" s="38"/>
      <c r="YO91" s="38"/>
      <c r="YP91" s="38"/>
      <c r="YQ91" s="38"/>
      <c r="YR91" s="38"/>
      <c r="YS91" s="38"/>
      <c r="YT91" s="38"/>
      <c r="YU91" s="38"/>
      <c r="YV91" s="38"/>
      <c r="YW91" s="38"/>
      <c r="YX91" s="38"/>
      <c r="YY91" s="38"/>
      <c r="YZ91" s="38"/>
      <c r="ZA91" s="38"/>
      <c r="ZB91" s="38"/>
      <c r="ZC91" s="38"/>
      <c r="ZD91" s="38"/>
      <c r="ZE91" s="38"/>
      <c r="ZF91" s="38"/>
      <c r="ZG91" s="38"/>
      <c r="ZH91" s="38"/>
      <c r="ZI91" s="38"/>
      <c r="ZJ91" s="38"/>
      <c r="ZK91" s="38"/>
      <c r="ZL91" s="38"/>
      <c r="ZM91" s="38"/>
      <c r="ZN91" s="38"/>
      <c r="ZO91" s="38"/>
      <c r="ZP91" s="38"/>
      <c r="ZQ91" s="38"/>
      <c r="ZR91" s="38"/>
      <c r="ZS91" s="38"/>
      <c r="ZT91" s="38"/>
      <c r="ZU91" s="38"/>
      <c r="ZV91" s="38"/>
      <c r="ZW91" s="38"/>
      <c r="ZX91" s="38"/>
      <c r="ZY91" s="38"/>
      <c r="ZZ91" s="38"/>
      <c r="AAA91" s="38"/>
      <c r="AAB91" s="38"/>
      <c r="AAC91" s="38"/>
      <c r="AAD91" s="38"/>
      <c r="AAE91" s="38"/>
      <c r="AAF91" s="38"/>
      <c r="AAG91" s="38"/>
      <c r="AAH91" s="38"/>
      <c r="AAI91" s="38"/>
      <c r="AAJ91" s="38"/>
      <c r="AAK91" s="38"/>
      <c r="AAL91" s="38"/>
      <c r="AAM91" s="38"/>
      <c r="AAN91" s="38"/>
      <c r="AAO91" s="38"/>
      <c r="AAP91" s="38"/>
      <c r="AAQ91" s="38"/>
      <c r="AAR91" s="38"/>
      <c r="AAS91" s="38"/>
      <c r="AAT91" s="38"/>
      <c r="AAU91" s="38"/>
      <c r="AAV91" s="38"/>
      <c r="AAW91" s="38"/>
      <c r="AAX91" s="38"/>
      <c r="AAY91" s="38"/>
      <c r="AAZ91" s="38"/>
      <c r="ABA91" s="38"/>
      <c r="ABB91" s="38"/>
      <c r="ABC91" s="38"/>
      <c r="ABD91" s="38"/>
      <c r="ABE91" s="38"/>
      <c r="ABF91" s="38"/>
      <c r="ABG91" s="38"/>
      <c r="ABH91" s="38"/>
      <c r="ABI91" s="38"/>
      <c r="ABJ91" s="38"/>
      <c r="ABK91" s="38"/>
      <c r="ABL91" s="38"/>
      <c r="ABM91" s="38"/>
      <c r="ABN91" s="38"/>
      <c r="ABO91" s="38"/>
      <c r="ABP91" s="38"/>
      <c r="ABQ91" s="38"/>
      <c r="ABR91" s="38"/>
      <c r="ABS91" s="38"/>
      <c r="ABT91" s="38"/>
      <c r="ABU91" s="38"/>
      <c r="ABV91" s="38"/>
      <c r="ABW91" s="38"/>
      <c r="ABX91" s="38"/>
      <c r="ABY91" s="38"/>
    </row>
    <row r="92" spans="1:753" ht="14.45" customHeight="1" x14ac:dyDescent="0.25">
      <c r="A92" s="14" t="s">
        <v>96</v>
      </c>
      <c r="B92" s="15" t="s">
        <v>58</v>
      </c>
      <c r="C92" s="15" t="s">
        <v>52</v>
      </c>
      <c r="D92" s="15" t="s">
        <v>20</v>
      </c>
      <c r="E92" s="16">
        <v>3507</v>
      </c>
      <c r="F92" s="50">
        <v>950</v>
      </c>
      <c r="G92" s="50">
        <v>950</v>
      </c>
      <c r="H92" s="15">
        <v>800</v>
      </c>
      <c r="I92" s="15">
        <v>800</v>
      </c>
      <c r="J92" s="15">
        <v>600</v>
      </c>
      <c r="K92" s="15">
        <v>1068</v>
      </c>
      <c r="L92" s="90">
        <v>0</v>
      </c>
      <c r="M92" s="90">
        <v>0</v>
      </c>
      <c r="N92" s="90">
        <v>0</v>
      </c>
      <c r="O92" s="89">
        <v>0</v>
      </c>
      <c r="P92" s="89">
        <v>30</v>
      </c>
      <c r="Q92" s="89">
        <v>330</v>
      </c>
      <c r="R92" s="89">
        <v>0</v>
      </c>
      <c r="S92" s="89">
        <v>0</v>
      </c>
      <c r="T92" s="89">
        <v>0</v>
      </c>
      <c r="U92" s="94">
        <f t="shared" si="14"/>
        <v>360</v>
      </c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  <c r="NL92" s="33"/>
      <c r="NM92" s="33"/>
      <c r="NN92" s="33"/>
      <c r="NO92" s="33"/>
      <c r="NP92" s="33"/>
      <c r="NQ92" s="33"/>
      <c r="NR92" s="33"/>
      <c r="NS92" s="33"/>
      <c r="NT92" s="33"/>
      <c r="NU92" s="33"/>
      <c r="NV92" s="33"/>
      <c r="NW92" s="33"/>
      <c r="NX92" s="33"/>
      <c r="NY92" s="33"/>
      <c r="NZ92" s="33"/>
      <c r="OA92" s="33"/>
      <c r="OB92" s="33"/>
      <c r="OC92" s="33"/>
      <c r="OD92" s="33"/>
      <c r="OE92" s="33"/>
      <c r="OF92" s="33"/>
      <c r="OG92" s="33"/>
      <c r="OH92" s="33"/>
      <c r="OI92" s="33"/>
      <c r="OJ92" s="33"/>
      <c r="OK92" s="33"/>
      <c r="OL92" s="33"/>
      <c r="OM92" s="33"/>
      <c r="ON92" s="33"/>
      <c r="OO92" s="33"/>
      <c r="OP92" s="33"/>
      <c r="OQ92" s="33"/>
      <c r="OR92" s="33"/>
      <c r="OS92" s="33"/>
      <c r="OT92" s="33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  <c r="PM92" s="33"/>
      <c r="PN92" s="33"/>
      <c r="PO92" s="33"/>
      <c r="PP92" s="33"/>
      <c r="PQ92" s="33"/>
      <c r="PR92" s="33"/>
      <c r="PS92" s="33"/>
      <c r="PT92" s="33"/>
      <c r="PU92" s="33"/>
      <c r="PV92" s="33"/>
      <c r="PW92" s="33"/>
      <c r="PX92" s="33"/>
      <c r="PY92" s="33"/>
      <c r="PZ92" s="33"/>
      <c r="QA92" s="33"/>
      <c r="QB92" s="33"/>
      <c r="QC92" s="33"/>
      <c r="QD92" s="33"/>
      <c r="QE92" s="33"/>
      <c r="QF92" s="33"/>
      <c r="QG92" s="33"/>
      <c r="QH92" s="33"/>
      <c r="QI92" s="33"/>
      <c r="QJ92" s="33"/>
      <c r="QK92" s="33"/>
      <c r="QL92" s="33"/>
      <c r="QM92" s="33"/>
      <c r="QN92" s="33"/>
      <c r="QO92" s="33"/>
      <c r="QP92" s="33"/>
      <c r="QQ92" s="33"/>
      <c r="QR92" s="33"/>
      <c r="QS92" s="33"/>
      <c r="QT92" s="33"/>
      <c r="QU92" s="33"/>
      <c r="QV92" s="33"/>
      <c r="QW92" s="33"/>
      <c r="QX92" s="33"/>
      <c r="QY92" s="33"/>
      <c r="QZ92" s="33"/>
      <c r="RA92" s="33"/>
      <c r="RB92" s="33"/>
      <c r="RC92" s="33"/>
      <c r="RD92" s="33"/>
      <c r="RE92" s="33"/>
      <c r="RF92" s="33"/>
      <c r="RG92" s="33"/>
      <c r="RH92" s="33"/>
      <c r="RI92" s="33"/>
      <c r="RJ92" s="33"/>
      <c r="RK92" s="33"/>
      <c r="RL92" s="33"/>
      <c r="RM92" s="33"/>
      <c r="RN92" s="33"/>
      <c r="RO92" s="33"/>
      <c r="RP92" s="33"/>
      <c r="RQ92" s="33"/>
      <c r="RR92" s="33"/>
      <c r="RS92" s="33"/>
      <c r="RT92" s="33"/>
      <c r="RU92" s="33"/>
      <c r="RV92" s="33"/>
      <c r="RW92" s="33"/>
      <c r="RX92" s="33"/>
      <c r="RY92" s="33"/>
      <c r="RZ92" s="33"/>
      <c r="SA92" s="33"/>
      <c r="SB92" s="33"/>
      <c r="SC92" s="33"/>
      <c r="SD92" s="33"/>
      <c r="SE92" s="33"/>
      <c r="SF92" s="33"/>
      <c r="SG92" s="33"/>
      <c r="SH92" s="33"/>
      <c r="SI92" s="33"/>
      <c r="SJ92" s="33"/>
      <c r="SK92" s="33"/>
      <c r="SL92" s="33"/>
      <c r="SM92" s="33"/>
      <c r="SN92" s="33"/>
      <c r="SO92" s="33"/>
      <c r="SP92" s="33"/>
      <c r="SQ92" s="33"/>
      <c r="SR92" s="33"/>
      <c r="SS92" s="33"/>
      <c r="ST92" s="33"/>
      <c r="SU92" s="33"/>
      <c r="SV92" s="33"/>
      <c r="SW92" s="33"/>
      <c r="SX92" s="33"/>
      <c r="SY92" s="33"/>
      <c r="SZ92" s="33"/>
      <c r="TA92" s="33"/>
      <c r="TB92" s="33"/>
      <c r="TC92" s="33"/>
      <c r="TD92" s="33"/>
      <c r="TE92" s="33"/>
      <c r="TF92" s="33"/>
      <c r="TG92" s="33"/>
      <c r="TH92" s="33"/>
      <c r="TI92" s="33"/>
      <c r="TJ92" s="33"/>
      <c r="TK92" s="33"/>
      <c r="TL92" s="33"/>
      <c r="TM92" s="33"/>
      <c r="TN92" s="33"/>
      <c r="TO92" s="33"/>
      <c r="TP92" s="33"/>
      <c r="TQ92" s="33"/>
      <c r="TR92" s="33"/>
      <c r="TS92" s="33"/>
      <c r="TT92" s="33"/>
      <c r="TU92" s="33"/>
      <c r="TV92" s="33"/>
      <c r="TW92" s="33"/>
      <c r="TX92" s="33"/>
      <c r="TY92" s="33"/>
      <c r="TZ92" s="33"/>
      <c r="UA92" s="33"/>
      <c r="UB92" s="33"/>
      <c r="UC92" s="33"/>
      <c r="UD92" s="33"/>
      <c r="UE92" s="33"/>
      <c r="UF92" s="33"/>
      <c r="UG92" s="33"/>
      <c r="UH92" s="33"/>
      <c r="UI92" s="33"/>
      <c r="UJ92" s="33"/>
      <c r="UK92" s="33"/>
      <c r="UL92" s="33"/>
      <c r="UM92" s="33"/>
      <c r="UN92" s="33"/>
      <c r="UO92" s="33"/>
      <c r="UP92" s="33"/>
      <c r="UQ92" s="33"/>
      <c r="UR92" s="33"/>
      <c r="US92" s="33"/>
      <c r="UT92" s="33"/>
      <c r="UU92" s="33"/>
      <c r="UV92" s="33"/>
      <c r="UW92" s="33"/>
      <c r="UX92" s="33"/>
      <c r="UY92" s="33"/>
      <c r="UZ92" s="33"/>
      <c r="VA92" s="33"/>
      <c r="VB92" s="33"/>
      <c r="VC92" s="33"/>
      <c r="VD92" s="33"/>
      <c r="VE92" s="33"/>
      <c r="VF92" s="33"/>
      <c r="VG92" s="33"/>
      <c r="VH92" s="33"/>
      <c r="VI92" s="33"/>
      <c r="VJ92" s="33"/>
      <c r="VK92" s="33"/>
      <c r="VL92" s="33"/>
      <c r="VM92" s="33"/>
      <c r="VN92" s="33"/>
      <c r="VO92" s="33"/>
      <c r="VP92" s="33"/>
      <c r="VQ92" s="33"/>
      <c r="VR92" s="33"/>
      <c r="VS92" s="33"/>
      <c r="VT92" s="33"/>
      <c r="VU92" s="33"/>
      <c r="VV92" s="33"/>
      <c r="VW92" s="33"/>
      <c r="VX92" s="33"/>
      <c r="VY92" s="33"/>
      <c r="VZ92" s="33"/>
      <c r="WA92" s="33"/>
      <c r="WB92" s="33"/>
      <c r="WC92" s="33"/>
      <c r="WD92" s="33"/>
      <c r="WE92" s="33"/>
      <c r="WF92" s="33"/>
      <c r="WG92" s="33"/>
      <c r="WH92" s="33"/>
      <c r="WI92" s="33"/>
      <c r="WJ92" s="33"/>
      <c r="WK92" s="33"/>
      <c r="WL92" s="33"/>
      <c r="WM92" s="33"/>
      <c r="WN92" s="33"/>
      <c r="WO92" s="33"/>
      <c r="WP92" s="33"/>
      <c r="WQ92" s="33"/>
      <c r="WR92" s="33"/>
      <c r="WS92" s="33"/>
      <c r="WT92" s="33"/>
      <c r="WU92" s="33"/>
      <c r="WV92" s="33"/>
      <c r="WW92" s="33"/>
      <c r="WX92" s="33"/>
      <c r="WY92" s="33"/>
      <c r="WZ92" s="33"/>
      <c r="XA92" s="33"/>
      <c r="XB92" s="33"/>
      <c r="XC92" s="33"/>
      <c r="XD92" s="33"/>
      <c r="XE92" s="33"/>
      <c r="XF92" s="33"/>
      <c r="XG92" s="33"/>
      <c r="XH92" s="33"/>
      <c r="XI92" s="33"/>
      <c r="XJ92" s="33"/>
      <c r="XK92" s="33"/>
      <c r="XL92" s="33"/>
      <c r="XM92" s="33"/>
      <c r="XN92" s="33"/>
      <c r="XO92" s="33"/>
      <c r="XP92" s="33"/>
      <c r="XQ92" s="33"/>
      <c r="XR92" s="33"/>
      <c r="XS92" s="33"/>
      <c r="XT92" s="33"/>
      <c r="XU92" s="33"/>
      <c r="XV92" s="33"/>
      <c r="XW92" s="33"/>
      <c r="XX92" s="33"/>
      <c r="XY92" s="33"/>
      <c r="XZ92" s="33"/>
      <c r="YA92" s="33"/>
      <c r="YB92" s="33"/>
      <c r="YC92" s="33"/>
      <c r="YD92" s="33"/>
      <c r="YE92" s="33"/>
      <c r="YF92" s="33"/>
      <c r="YG92" s="33"/>
      <c r="YH92" s="33"/>
      <c r="YI92" s="33"/>
      <c r="YJ92" s="33"/>
      <c r="YK92" s="33"/>
      <c r="YL92" s="33"/>
      <c r="YM92" s="33"/>
      <c r="YN92" s="33"/>
      <c r="YO92" s="33"/>
      <c r="YP92" s="33"/>
      <c r="YQ92" s="33"/>
      <c r="YR92" s="33"/>
      <c r="YS92" s="33"/>
      <c r="YT92" s="33"/>
      <c r="YU92" s="33"/>
      <c r="YV92" s="33"/>
      <c r="YW92" s="33"/>
      <c r="YX92" s="33"/>
      <c r="YY92" s="33"/>
      <c r="YZ92" s="33"/>
      <c r="ZA92" s="33"/>
      <c r="ZB92" s="33"/>
      <c r="ZC92" s="33"/>
      <c r="ZD92" s="33"/>
      <c r="ZE92" s="33"/>
      <c r="ZF92" s="33"/>
      <c r="ZG92" s="33"/>
      <c r="ZH92" s="33"/>
      <c r="ZI92" s="33"/>
      <c r="ZJ92" s="33"/>
      <c r="ZK92" s="33"/>
      <c r="ZL92" s="33"/>
      <c r="ZM92" s="33"/>
      <c r="ZN92" s="33"/>
      <c r="ZO92" s="33"/>
      <c r="ZP92" s="33"/>
      <c r="ZQ92" s="33"/>
      <c r="ZR92" s="33"/>
      <c r="ZS92" s="33"/>
      <c r="ZT92" s="33"/>
      <c r="ZU92" s="33"/>
      <c r="ZV92" s="33"/>
      <c r="ZW92" s="33"/>
      <c r="ZX92" s="33"/>
      <c r="ZY92" s="33"/>
      <c r="ZZ92" s="33"/>
      <c r="AAA92" s="33"/>
      <c r="AAB92" s="33"/>
      <c r="AAC92" s="33"/>
      <c r="AAD92" s="33"/>
      <c r="AAE92" s="33"/>
      <c r="AAF92" s="33"/>
      <c r="AAG92" s="33"/>
      <c r="AAH92" s="33"/>
      <c r="AAI92" s="33"/>
      <c r="AAJ92" s="33"/>
      <c r="AAK92" s="33"/>
      <c r="AAL92" s="33"/>
      <c r="AAM92" s="33"/>
      <c r="AAN92" s="33"/>
      <c r="AAO92" s="33"/>
      <c r="AAP92" s="33"/>
      <c r="AAQ92" s="33"/>
      <c r="AAR92" s="33"/>
      <c r="AAS92" s="33"/>
      <c r="AAT92" s="33"/>
      <c r="AAU92" s="33"/>
      <c r="AAV92" s="33"/>
      <c r="AAW92" s="33"/>
      <c r="AAX92" s="33"/>
      <c r="AAY92" s="33"/>
      <c r="AAZ92" s="33"/>
      <c r="ABA92" s="33"/>
      <c r="ABB92" s="33"/>
      <c r="ABC92" s="33"/>
      <c r="ABD92" s="33"/>
      <c r="ABE92" s="33"/>
      <c r="ABF92" s="33"/>
      <c r="ABG92" s="33"/>
      <c r="ABH92" s="33"/>
      <c r="ABI92" s="33"/>
      <c r="ABJ92" s="33"/>
      <c r="ABK92" s="33"/>
      <c r="ABL92" s="33"/>
      <c r="ABM92" s="33"/>
      <c r="ABN92" s="33"/>
      <c r="ABO92" s="33"/>
      <c r="ABP92" s="33"/>
      <c r="ABQ92" s="33"/>
      <c r="ABR92" s="33"/>
      <c r="ABS92" s="33"/>
      <c r="ABT92" s="33"/>
      <c r="ABU92" s="33"/>
      <c r="ABV92" s="33"/>
      <c r="ABW92" s="33"/>
      <c r="ABX92" s="33"/>
      <c r="ABY92" s="33"/>
    </row>
    <row r="93" spans="1:753" ht="14.45" customHeight="1" x14ac:dyDescent="0.25">
      <c r="A93" s="14" t="s">
        <v>96</v>
      </c>
      <c r="B93" s="15" t="s">
        <v>58</v>
      </c>
      <c r="C93" s="15" t="s">
        <v>79</v>
      </c>
      <c r="D93" s="15" t="s">
        <v>20</v>
      </c>
      <c r="E93" s="16">
        <v>5332</v>
      </c>
      <c r="F93" s="16">
        <v>1717</v>
      </c>
      <c r="G93" s="50">
        <v>900</v>
      </c>
      <c r="H93" s="15">
        <v>700</v>
      </c>
      <c r="I93" s="15">
        <v>700</v>
      </c>
      <c r="J93" s="15">
        <v>1000</v>
      </c>
      <c r="K93" s="15">
        <v>1000</v>
      </c>
      <c r="L93" s="90">
        <v>51</v>
      </c>
      <c r="M93" s="90">
        <v>0</v>
      </c>
      <c r="N93" s="90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94">
        <f t="shared" si="14"/>
        <v>51</v>
      </c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  <c r="NL93" s="33"/>
      <c r="NM93" s="33"/>
      <c r="NN93" s="33"/>
      <c r="NO93" s="33"/>
      <c r="NP93" s="33"/>
      <c r="NQ93" s="33"/>
      <c r="NR93" s="33"/>
      <c r="NS93" s="33"/>
      <c r="NT93" s="33"/>
      <c r="NU93" s="33"/>
      <c r="NV93" s="33"/>
      <c r="NW93" s="33"/>
      <c r="NX93" s="33"/>
      <c r="NY93" s="33"/>
      <c r="NZ93" s="33"/>
      <c r="OA93" s="33"/>
      <c r="OB93" s="33"/>
      <c r="OC93" s="33"/>
      <c r="OD93" s="33"/>
      <c r="OE93" s="33"/>
      <c r="OF93" s="33"/>
      <c r="OG93" s="33"/>
      <c r="OH93" s="33"/>
      <c r="OI93" s="33"/>
      <c r="OJ93" s="33"/>
      <c r="OK93" s="33"/>
      <c r="OL93" s="33"/>
      <c r="OM93" s="33"/>
      <c r="ON93" s="33"/>
      <c r="OO93" s="33"/>
      <c r="OP93" s="33"/>
      <c r="OQ93" s="33"/>
      <c r="OR93" s="33"/>
      <c r="OS93" s="33"/>
      <c r="OT93" s="33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/>
      <c r="QE93" s="33"/>
      <c r="QF93" s="33"/>
      <c r="QG93" s="33"/>
      <c r="QH93" s="33"/>
      <c r="QI93" s="33"/>
      <c r="QJ93" s="33"/>
      <c r="QK93" s="33"/>
      <c r="QL93" s="33"/>
      <c r="QM93" s="33"/>
      <c r="QN93" s="33"/>
      <c r="QO93" s="33"/>
      <c r="QP93" s="33"/>
      <c r="QQ93" s="33"/>
      <c r="QR93" s="33"/>
      <c r="QS93" s="33"/>
      <c r="QT93" s="33"/>
      <c r="QU93" s="33"/>
      <c r="QV93" s="33"/>
      <c r="QW93" s="33"/>
      <c r="QX93" s="33"/>
      <c r="QY93" s="33"/>
      <c r="QZ93" s="33"/>
      <c r="RA93" s="33"/>
      <c r="RB93" s="33"/>
      <c r="RC93" s="33"/>
      <c r="RD93" s="33"/>
      <c r="RE93" s="33"/>
      <c r="RF93" s="33"/>
      <c r="RG93" s="33"/>
      <c r="RH93" s="33"/>
      <c r="RI93" s="33"/>
      <c r="RJ93" s="33"/>
      <c r="RK93" s="33"/>
      <c r="RL93" s="33"/>
      <c r="RM93" s="33"/>
      <c r="RN93" s="33"/>
      <c r="RO93" s="33"/>
      <c r="RP93" s="33"/>
      <c r="RQ93" s="33"/>
      <c r="RR93" s="33"/>
      <c r="RS93" s="33"/>
      <c r="RT93" s="33"/>
      <c r="RU93" s="33"/>
      <c r="RV93" s="33"/>
      <c r="RW93" s="33"/>
      <c r="RX93" s="33"/>
      <c r="RY93" s="33"/>
      <c r="RZ93" s="33"/>
      <c r="SA93" s="33"/>
      <c r="SB93" s="33"/>
      <c r="SC93" s="33"/>
      <c r="SD93" s="33"/>
      <c r="SE93" s="33"/>
      <c r="SF93" s="33"/>
      <c r="SG93" s="33"/>
      <c r="SH93" s="33"/>
      <c r="SI93" s="33"/>
      <c r="SJ93" s="33"/>
      <c r="SK93" s="33"/>
      <c r="SL93" s="33"/>
      <c r="SM93" s="33"/>
      <c r="SN93" s="33"/>
      <c r="SO93" s="33"/>
      <c r="SP93" s="33"/>
      <c r="SQ93" s="33"/>
      <c r="SR93" s="33"/>
      <c r="SS93" s="33"/>
      <c r="ST93" s="33"/>
      <c r="SU93" s="33"/>
      <c r="SV93" s="33"/>
      <c r="SW93" s="33"/>
      <c r="SX93" s="33"/>
      <c r="SY93" s="33"/>
      <c r="SZ93" s="33"/>
      <c r="TA93" s="33"/>
      <c r="TB93" s="33"/>
      <c r="TC93" s="33"/>
      <c r="TD93" s="33"/>
      <c r="TE93" s="33"/>
      <c r="TF93" s="33"/>
      <c r="TG93" s="33"/>
      <c r="TH93" s="33"/>
      <c r="TI93" s="33"/>
      <c r="TJ93" s="33"/>
      <c r="TK93" s="33"/>
      <c r="TL93" s="33"/>
      <c r="TM93" s="33"/>
      <c r="TN93" s="33"/>
      <c r="TO93" s="33"/>
      <c r="TP93" s="33"/>
      <c r="TQ93" s="33"/>
      <c r="TR93" s="33"/>
      <c r="TS93" s="33"/>
      <c r="TT93" s="33"/>
      <c r="TU93" s="33"/>
      <c r="TV93" s="33"/>
      <c r="TW93" s="33"/>
      <c r="TX93" s="33"/>
      <c r="TY93" s="33"/>
      <c r="TZ93" s="33"/>
      <c r="UA93" s="33"/>
      <c r="UB93" s="33"/>
      <c r="UC93" s="33"/>
      <c r="UD93" s="33"/>
      <c r="UE93" s="33"/>
      <c r="UF93" s="33"/>
      <c r="UG93" s="33"/>
      <c r="UH93" s="33"/>
      <c r="UI93" s="33"/>
      <c r="UJ93" s="33"/>
      <c r="UK93" s="33"/>
      <c r="UL93" s="33"/>
      <c r="UM93" s="33"/>
      <c r="UN93" s="33"/>
      <c r="UO93" s="33"/>
      <c r="UP93" s="33"/>
      <c r="UQ93" s="33"/>
      <c r="UR93" s="33"/>
      <c r="US93" s="33"/>
      <c r="UT93" s="33"/>
      <c r="UU93" s="33"/>
      <c r="UV93" s="33"/>
      <c r="UW93" s="33"/>
      <c r="UX93" s="33"/>
      <c r="UY93" s="33"/>
      <c r="UZ93" s="33"/>
      <c r="VA93" s="33"/>
      <c r="VB93" s="33"/>
      <c r="VC93" s="33"/>
      <c r="VD93" s="33"/>
      <c r="VE93" s="33"/>
      <c r="VF93" s="33"/>
      <c r="VG93" s="33"/>
      <c r="VH93" s="33"/>
      <c r="VI93" s="33"/>
      <c r="VJ93" s="33"/>
      <c r="VK93" s="33"/>
      <c r="VL93" s="33"/>
      <c r="VM93" s="33"/>
      <c r="VN93" s="33"/>
      <c r="VO93" s="33"/>
      <c r="VP93" s="33"/>
      <c r="VQ93" s="33"/>
      <c r="VR93" s="33"/>
      <c r="VS93" s="33"/>
      <c r="VT93" s="33"/>
      <c r="VU93" s="33"/>
      <c r="VV93" s="33"/>
      <c r="VW93" s="33"/>
      <c r="VX93" s="33"/>
      <c r="VY93" s="33"/>
      <c r="VZ93" s="33"/>
      <c r="WA93" s="33"/>
      <c r="WB93" s="33"/>
      <c r="WC93" s="33"/>
      <c r="WD93" s="33"/>
      <c r="WE93" s="33"/>
      <c r="WF93" s="33"/>
      <c r="WG93" s="33"/>
      <c r="WH93" s="33"/>
      <c r="WI93" s="33"/>
      <c r="WJ93" s="33"/>
      <c r="WK93" s="33"/>
      <c r="WL93" s="33"/>
      <c r="WM93" s="33"/>
      <c r="WN93" s="33"/>
      <c r="WO93" s="33"/>
      <c r="WP93" s="33"/>
      <c r="WQ93" s="33"/>
      <c r="WR93" s="33"/>
      <c r="WS93" s="33"/>
      <c r="WT93" s="33"/>
      <c r="WU93" s="33"/>
      <c r="WV93" s="33"/>
      <c r="WW93" s="33"/>
      <c r="WX93" s="33"/>
      <c r="WY93" s="33"/>
      <c r="WZ93" s="33"/>
      <c r="XA93" s="33"/>
      <c r="XB93" s="33"/>
      <c r="XC93" s="33"/>
      <c r="XD93" s="33"/>
      <c r="XE93" s="33"/>
      <c r="XF93" s="33"/>
      <c r="XG93" s="33"/>
      <c r="XH93" s="33"/>
      <c r="XI93" s="33"/>
      <c r="XJ93" s="33"/>
      <c r="XK93" s="33"/>
      <c r="XL93" s="33"/>
      <c r="XM93" s="33"/>
      <c r="XN93" s="33"/>
      <c r="XO93" s="33"/>
      <c r="XP93" s="33"/>
      <c r="XQ93" s="33"/>
      <c r="XR93" s="33"/>
      <c r="XS93" s="33"/>
      <c r="XT93" s="33"/>
      <c r="XU93" s="33"/>
      <c r="XV93" s="33"/>
      <c r="XW93" s="33"/>
      <c r="XX93" s="33"/>
      <c r="XY93" s="33"/>
      <c r="XZ93" s="33"/>
      <c r="YA93" s="33"/>
      <c r="YB93" s="33"/>
      <c r="YC93" s="33"/>
      <c r="YD93" s="33"/>
      <c r="YE93" s="33"/>
      <c r="YF93" s="33"/>
      <c r="YG93" s="33"/>
      <c r="YH93" s="33"/>
      <c r="YI93" s="33"/>
      <c r="YJ93" s="33"/>
      <c r="YK93" s="33"/>
      <c r="YL93" s="33"/>
      <c r="YM93" s="33"/>
      <c r="YN93" s="33"/>
      <c r="YO93" s="33"/>
      <c r="YP93" s="33"/>
      <c r="YQ93" s="33"/>
      <c r="YR93" s="33"/>
      <c r="YS93" s="33"/>
      <c r="YT93" s="33"/>
      <c r="YU93" s="33"/>
      <c r="YV93" s="33"/>
      <c r="YW93" s="33"/>
      <c r="YX93" s="33"/>
      <c r="YY93" s="33"/>
      <c r="YZ93" s="33"/>
      <c r="ZA93" s="33"/>
      <c r="ZB93" s="33"/>
      <c r="ZC93" s="33"/>
      <c r="ZD93" s="33"/>
      <c r="ZE93" s="33"/>
      <c r="ZF93" s="33"/>
      <c r="ZG93" s="33"/>
      <c r="ZH93" s="33"/>
      <c r="ZI93" s="33"/>
      <c r="ZJ93" s="33"/>
      <c r="ZK93" s="33"/>
      <c r="ZL93" s="33"/>
      <c r="ZM93" s="33"/>
      <c r="ZN93" s="33"/>
      <c r="ZO93" s="33"/>
      <c r="ZP93" s="33"/>
      <c r="ZQ93" s="33"/>
      <c r="ZR93" s="33"/>
      <c r="ZS93" s="33"/>
      <c r="ZT93" s="33"/>
      <c r="ZU93" s="33"/>
      <c r="ZV93" s="33"/>
      <c r="ZW93" s="33"/>
      <c r="ZX93" s="33"/>
      <c r="ZY93" s="33"/>
      <c r="ZZ93" s="33"/>
      <c r="AAA93" s="33"/>
      <c r="AAB93" s="33"/>
      <c r="AAC93" s="33"/>
      <c r="AAD93" s="33"/>
      <c r="AAE93" s="33"/>
      <c r="AAF93" s="33"/>
      <c r="AAG93" s="33"/>
      <c r="AAH93" s="33"/>
      <c r="AAI93" s="33"/>
      <c r="AAJ93" s="33"/>
      <c r="AAK93" s="33"/>
      <c r="AAL93" s="33"/>
      <c r="AAM93" s="33"/>
      <c r="AAN93" s="33"/>
      <c r="AAO93" s="33"/>
      <c r="AAP93" s="33"/>
      <c r="AAQ93" s="33"/>
      <c r="AAR93" s="33"/>
      <c r="AAS93" s="33"/>
      <c r="AAT93" s="33"/>
      <c r="AAU93" s="33"/>
      <c r="AAV93" s="33"/>
      <c r="AAW93" s="33"/>
      <c r="AAX93" s="33"/>
      <c r="AAY93" s="33"/>
      <c r="AAZ93" s="33"/>
      <c r="ABA93" s="33"/>
      <c r="ABB93" s="33"/>
      <c r="ABC93" s="33"/>
      <c r="ABD93" s="33"/>
      <c r="ABE93" s="33"/>
      <c r="ABF93" s="33"/>
      <c r="ABG93" s="33"/>
      <c r="ABH93" s="33"/>
      <c r="ABI93" s="33"/>
      <c r="ABJ93" s="33"/>
      <c r="ABK93" s="33"/>
      <c r="ABL93" s="33"/>
      <c r="ABM93" s="33"/>
      <c r="ABN93" s="33"/>
      <c r="ABO93" s="33"/>
      <c r="ABP93" s="33"/>
      <c r="ABQ93" s="33"/>
      <c r="ABR93" s="33"/>
      <c r="ABS93" s="33"/>
      <c r="ABT93" s="33"/>
      <c r="ABU93" s="33"/>
      <c r="ABV93" s="33"/>
      <c r="ABW93" s="33"/>
      <c r="ABX93" s="33"/>
      <c r="ABY93" s="33"/>
    </row>
    <row r="94" spans="1:753" ht="14.45" customHeight="1" thickBot="1" x14ac:dyDescent="0.3">
      <c r="A94" s="20" t="s">
        <v>10</v>
      </c>
      <c r="B94" s="20" t="s">
        <v>10</v>
      </c>
      <c r="C94" s="21" t="s">
        <v>10</v>
      </c>
      <c r="D94" s="21" t="s">
        <v>10</v>
      </c>
      <c r="E94" s="21" t="s">
        <v>10</v>
      </c>
      <c r="F94" s="22" t="s">
        <v>10</v>
      </c>
      <c r="G94" s="34"/>
      <c r="H94" s="34"/>
      <c r="I94" s="34"/>
      <c r="J94" s="34"/>
      <c r="K94" s="34"/>
      <c r="L94" s="87"/>
      <c r="M94" s="87"/>
      <c r="N94" s="87"/>
      <c r="O94" s="87"/>
      <c r="P94" s="87"/>
      <c r="Q94" s="87"/>
      <c r="R94" s="87"/>
      <c r="S94" s="87"/>
      <c r="T94" s="87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  <c r="NL94" s="33"/>
      <c r="NM94" s="33"/>
      <c r="NN94" s="33"/>
      <c r="NO94" s="33"/>
      <c r="NP94" s="33"/>
      <c r="NQ94" s="33"/>
      <c r="NR94" s="33"/>
      <c r="NS94" s="33"/>
      <c r="NT94" s="33"/>
      <c r="NU94" s="33"/>
      <c r="NV94" s="33"/>
      <c r="NW94" s="33"/>
      <c r="NX94" s="33"/>
      <c r="NY94" s="33"/>
      <c r="NZ94" s="33"/>
      <c r="OA94" s="33"/>
      <c r="OB94" s="33"/>
      <c r="OC94" s="33"/>
      <c r="OD94" s="33"/>
      <c r="OE94" s="33"/>
      <c r="OF94" s="33"/>
      <c r="OG94" s="33"/>
      <c r="OH94" s="33"/>
      <c r="OI94" s="33"/>
      <c r="OJ94" s="33"/>
      <c r="OK94" s="33"/>
      <c r="OL94" s="33"/>
      <c r="OM94" s="33"/>
      <c r="ON94" s="33"/>
      <c r="OO94" s="33"/>
      <c r="OP94" s="33"/>
      <c r="OQ94" s="33"/>
      <c r="OR94" s="33"/>
      <c r="OS94" s="33"/>
      <c r="OT94" s="33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  <c r="PM94" s="33"/>
      <c r="PN94" s="33"/>
      <c r="PO94" s="33"/>
      <c r="PP94" s="33"/>
      <c r="PQ94" s="33"/>
      <c r="PR94" s="33"/>
      <c r="PS94" s="33"/>
      <c r="PT94" s="33"/>
      <c r="PU94" s="33"/>
      <c r="PV94" s="33"/>
      <c r="PW94" s="33"/>
      <c r="PX94" s="33"/>
      <c r="PY94" s="33"/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  <c r="QR94" s="33"/>
      <c r="QS94" s="33"/>
      <c r="QT94" s="33"/>
      <c r="QU94" s="33"/>
      <c r="QV94" s="33"/>
      <c r="QW94" s="33"/>
      <c r="QX94" s="33"/>
      <c r="QY94" s="33"/>
      <c r="QZ94" s="33"/>
      <c r="RA94" s="33"/>
      <c r="RB94" s="33"/>
      <c r="RC94" s="33"/>
      <c r="RD94" s="33"/>
      <c r="RE94" s="33"/>
      <c r="RF94" s="33"/>
      <c r="RG94" s="33"/>
      <c r="RH94" s="33"/>
      <c r="RI94" s="33"/>
      <c r="RJ94" s="33"/>
      <c r="RK94" s="33"/>
      <c r="RL94" s="33"/>
      <c r="RM94" s="33"/>
      <c r="RN94" s="33"/>
      <c r="RO94" s="33"/>
      <c r="RP94" s="33"/>
      <c r="RQ94" s="33"/>
      <c r="RR94" s="33"/>
      <c r="RS94" s="33"/>
      <c r="RT94" s="33"/>
      <c r="RU94" s="33"/>
      <c r="RV94" s="33"/>
      <c r="RW94" s="33"/>
      <c r="RX94" s="33"/>
      <c r="RY94" s="33"/>
      <c r="RZ94" s="33"/>
      <c r="SA94" s="33"/>
      <c r="SB94" s="33"/>
      <c r="SC94" s="33"/>
      <c r="SD94" s="33"/>
      <c r="SE94" s="33"/>
      <c r="SF94" s="33"/>
      <c r="SG94" s="33"/>
      <c r="SH94" s="33"/>
      <c r="SI94" s="33"/>
      <c r="SJ94" s="33"/>
      <c r="SK94" s="33"/>
      <c r="SL94" s="33"/>
      <c r="SM94" s="33"/>
      <c r="SN94" s="33"/>
      <c r="SO94" s="33"/>
      <c r="SP94" s="33"/>
      <c r="SQ94" s="33"/>
      <c r="SR94" s="33"/>
      <c r="SS94" s="33"/>
      <c r="ST94" s="33"/>
      <c r="SU94" s="33"/>
      <c r="SV94" s="33"/>
      <c r="SW94" s="33"/>
      <c r="SX94" s="33"/>
      <c r="SY94" s="33"/>
      <c r="SZ94" s="33"/>
      <c r="TA94" s="33"/>
      <c r="TB94" s="33"/>
      <c r="TC94" s="33"/>
      <c r="TD94" s="33"/>
      <c r="TE94" s="33"/>
      <c r="TF94" s="33"/>
      <c r="TG94" s="33"/>
      <c r="TH94" s="33"/>
      <c r="TI94" s="33"/>
      <c r="TJ94" s="33"/>
      <c r="TK94" s="33"/>
      <c r="TL94" s="33"/>
      <c r="TM94" s="33"/>
      <c r="TN94" s="33"/>
      <c r="TO94" s="33"/>
      <c r="TP94" s="33"/>
      <c r="TQ94" s="33"/>
      <c r="TR94" s="33"/>
      <c r="TS94" s="33"/>
      <c r="TT94" s="33"/>
      <c r="TU94" s="33"/>
      <c r="TV94" s="33"/>
      <c r="TW94" s="33"/>
      <c r="TX94" s="33"/>
      <c r="TY94" s="33"/>
      <c r="TZ94" s="33"/>
      <c r="UA94" s="33"/>
      <c r="UB94" s="33"/>
      <c r="UC94" s="33"/>
      <c r="UD94" s="33"/>
      <c r="UE94" s="33"/>
      <c r="UF94" s="33"/>
      <c r="UG94" s="33"/>
      <c r="UH94" s="33"/>
      <c r="UI94" s="33"/>
      <c r="UJ94" s="33"/>
      <c r="UK94" s="33"/>
      <c r="UL94" s="33"/>
      <c r="UM94" s="33"/>
      <c r="UN94" s="33"/>
      <c r="UO94" s="33"/>
      <c r="UP94" s="33"/>
      <c r="UQ94" s="33"/>
      <c r="UR94" s="33"/>
      <c r="US94" s="33"/>
      <c r="UT94" s="33"/>
      <c r="UU94" s="33"/>
      <c r="UV94" s="33"/>
      <c r="UW94" s="33"/>
      <c r="UX94" s="33"/>
      <c r="UY94" s="33"/>
      <c r="UZ94" s="33"/>
      <c r="VA94" s="33"/>
      <c r="VB94" s="33"/>
      <c r="VC94" s="33"/>
      <c r="VD94" s="33"/>
      <c r="VE94" s="33"/>
      <c r="VF94" s="33"/>
      <c r="VG94" s="33"/>
      <c r="VH94" s="33"/>
      <c r="VI94" s="33"/>
      <c r="VJ94" s="33"/>
      <c r="VK94" s="33"/>
      <c r="VL94" s="33"/>
      <c r="VM94" s="33"/>
      <c r="VN94" s="33"/>
      <c r="VO94" s="33"/>
      <c r="VP94" s="33"/>
      <c r="VQ94" s="33"/>
      <c r="VR94" s="33"/>
      <c r="VS94" s="33"/>
      <c r="VT94" s="33"/>
      <c r="VU94" s="33"/>
      <c r="VV94" s="33"/>
      <c r="VW94" s="33"/>
      <c r="VX94" s="33"/>
      <c r="VY94" s="33"/>
      <c r="VZ94" s="33"/>
      <c r="WA94" s="33"/>
      <c r="WB94" s="33"/>
      <c r="WC94" s="33"/>
      <c r="WD94" s="33"/>
      <c r="WE94" s="33"/>
      <c r="WF94" s="33"/>
      <c r="WG94" s="33"/>
      <c r="WH94" s="33"/>
      <c r="WI94" s="33"/>
      <c r="WJ94" s="33"/>
      <c r="WK94" s="33"/>
      <c r="WL94" s="33"/>
      <c r="WM94" s="33"/>
      <c r="WN94" s="33"/>
      <c r="WO94" s="33"/>
      <c r="WP94" s="33"/>
      <c r="WQ94" s="33"/>
      <c r="WR94" s="33"/>
      <c r="WS94" s="33"/>
      <c r="WT94" s="33"/>
      <c r="WU94" s="33"/>
      <c r="WV94" s="33"/>
      <c r="WW94" s="33"/>
      <c r="WX94" s="33"/>
      <c r="WY94" s="33"/>
      <c r="WZ94" s="33"/>
      <c r="XA94" s="33"/>
      <c r="XB94" s="33"/>
      <c r="XC94" s="33"/>
      <c r="XD94" s="33"/>
      <c r="XE94" s="33"/>
      <c r="XF94" s="33"/>
      <c r="XG94" s="33"/>
      <c r="XH94" s="33"/>
      <c r="XI94" s="33"/>
      <c r="XJ94" s="33"/>
      <c r="XK94" s="33"/>
      <c r="XL94" s="33"/>
      <c r="XM94" s="33"/>
      <c r="XN94" s="33"/>
      <c r="XO94" s="33"/>
      <c r="XP94" s="33"/>
      <c r="XQ94" s="33"/>
      <c r="XR94" s="33"/>
      <c r="XS94" s="33"/>
      <c r="XT94" s="33"/>
      <c r="XU94" s="33"/>
      <c r="XV94" s="33"/>
      <c r="XW94" s="33"/>
      <c r="XX94" s="33"/>
      <c r="XY94" s="33"/>
      <c r="XZ94" s="33"/>
      <c r="YA94" s="33"/>
      <c r="YB94" s="33"/>
      <c r="YC94" s="33"/>
      <c r="YD94" s="33"/>
      <c r="YE94" s="33"/>
      <c r="YF94" s="33"/>
      <c r="YG94" s="33"/>
      <c r="YH94" s="33"/>
      <c r="YI94" s="33"/>
      <c r="YJ94" s="33"/>
      <c r="YK94" s="33"/>
      <c r="YL94" s="33"/>
      <c r="YM94" s="33"/>
      <c r="YN94" s="33"/>
      <c r="YO94" s="33"/>
      <c r="YP94" s="33"/>
      <c r="YQ94" s="33"/>
      <c r="YR94" s="33"/>
      <c r="YS94" s="33"/>
      <c r="YT94" s="33"/>
      <c r="YU94" s="33"/>
      <c r="YV94" s="33"/>
      <c r="YW94" s="33"/>
      <c r="YX94" s="33"/>
      <c r="YY94" s="33"/>
      <c r="YZ94" s="33"/>
      <c r="ZA94" s="33"/>
      <c r="ZB94" s="33"/>
      <c r="ZC94" s="33"/>
      <c r="ZD94" s="33"/>
      <c r="ZE94" s="33"/>
      <c r="ZF94" s="33"/>
      <c r="ZG94" s="33"/>
      <c r="ZH94" s="33"/>
      <c r="ZI94" s="33"/>
      <c r="ZJ94" s="33"/>
      <c r="ZK94" s="33"/>
      <c r="ZL94" s="33"/>
      <c r="ZM94" s="33"/>
      <c r="ZN94" s="33"/>
      <c r="ZO94" s="33"/>
      <c r="ZP94" s="33"/>
      <c r="ZQ94" s="33"/>
      <c r="ZR94" s="33"/>
      <c r="ZS94" s="33"/>
      <c r="ZT94" s="33"/>
      <c r="ZU94" s="33"/>
      <c r="ZV94" s="33"/>
      <c r="ZW94" s="33"/>
      <c r="ZX94" s="33"/>
      <c r="ZY94" s="33"/>
      <c r="ZZ94" s="33"/>
      <c r="AAA94" s="33"/>
      <c r="AAB94" s="33"/>
      <c r="AAC94" s="33"/>
      <c r="AAD94" s="33"/>
      <c r="AAE94" s="33"/>
      <c r="AAF94" s="33"/>
      <c r="AAG94" s="33"/>
      <c r="AAH94" s="33"/>
      <c r="AAI94" s="33"/>
      <c r="AAJ94" s="33"/>
      <c r="AAK94" s="33"/>
      <c r="AAL94" s="33"/>
      <c r="AAM94" s="33"/>
      <c r="AAN94" s="33"/>
      <c r="AAO94" s="33"/>
      <c r="AAP94" s="33"/>
      <c r="AAQ94" s="33"/>
      <c r="AAR94" s="33"/>
      <c r="AAS94" s="33"/>
      <c r="AAT94" s="33"/>
      <c r="AAU94" s="33"/>
      <c r="AAV94" s="33"/>
      <c r="AAW94" s="33"/>
      <c r="AAX94" s="33"/>
      <c r="AAY94" s="33"/>
      <c r="AAZ94" s="33"/>
      <c r="ABA94" s="33"/>
      <c r="ABB94" s="33"/>
      <c r="ABC94" s="33"/>
      <c r="ABD94" s="33"/>
      <c r="ABE94" s="33"/>
      <c r="ABF94" s="33"/>
      <c r="ABG94" s="33"/>
      <c r="ABH94" s="33"/>
      <c r="ABI94" s="33"/>
      <c r="ABJ94" s="33"/>
      <c r="ABK94" s="33"/>
      <c r="ABL94" s="33"/>
      <c r="ABM94" s="33"/>
      <c r="ABN94" s="33"/>
      <c r="ABO94" s="33"/>
      <c r="ABP94" s="33"/>
      <c r="ABQ94" s="33"/>
      <c r="ABR94" s="33"/>
      <c r="ABS94" s="33"/>
      <c r="ABT94" s="33"/>
      <c r="ABU94" s="33"/>
      <c r="ABV94" s="33"/>
      <c r="ABW94" s="33"/>
      <c r="ABX94" s="33"/>
      <c r="ABY94" s="33"/>
    </row>
    <row r="95" spans="1:753" ht="15" customHeight="1" thickBot="1" x14ac:dyDescent="0.3">
      <c r="A95" s="23" t="s">
        <v>97</v>
      </c>
      <c r="B95" s="24"/>
      <c r="C95" s="24"/>
      <c r="D95" s="25"/>
      <c r="E95" s="10">
        <f t="shared" ref="E95:T95" si="15">SUM(E97:E117)</f>
        <v>19438.21</v>
      </c>
      <c r="F95" s="10">
        <f t="shared" si="15"/>
        <v>1972</v>
      </c>
      <c r="G95" s="10">
        <f t="shared" si="15"/>
        <v>2696</v>
      </c>
      <c r="H95" s="10">
        <f t="shared" si="15"/>
        <v>2190</v>
      </c>
      <c r="I95" s="10">
        <f t="shared" si="15"/>
        <v>3460</v>
      </c>
      <c r="J95" s="10">
        <f t="shared" si="15"/>
        <v>2725</v>
      </c>
      <c r="K95" s="10">
        <f t="shared" si="15"/>
        <v>3385</v>
      </c>
      <c r="L95" s="10">
        <f t="shared" si="15"/>
        <v>476</v>
      </c>
      <c r="M95" s="10">
        <f t="shared" si="15"/>
        <v>0</v>
      </c>
      <c r="N95" s="10">
        <f t="shared" si="15"/>
        <v>103</v>
      </c>
      <c r="O95" s="10">
        <f t="shared" si="15"/>
        <v>24</v>
      </c>
      <c r="P95" s="10">
        <f t="shared" si="15"/>
        <v>144</v>
      </c>
      <c r="Q95" s="10">
        <f t="shared" si="15"/>
        <v>0</v>
      </c>
      <c r="R95" s="10">
        <f t="shared" si="15"/>
        <v>150</v>
      </c>
      <c r="S95" s="10">
        <f t="shared" si="15"/>
        <v>434</v>
      </c>
      <c r="T95" s="10">
        <f t="shared" si="15"/>
        <v>83</v>
      </c>
      <c r="U95" s="10">
        <f>SUM(L95:T95)</f>
        <v>1414</v>
      </c>
      <c r="V95" s="139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  <c r="IW95" s="33"/>
      <c r="IX95" s="33"/>
      <c r="IY95" s="33"/>
      <c r="IZ95" s="33"/>
      <c r="JA95" s="33"/>
      <c r="JB95" s="33"/>
      <c r="JC95" s="33"/>
      <c r="JD95" s="33"/>
      <c r="JE95" s="33"/>
      <c r="JF95" s="33"/>
      <c r="JG95" s="33"/>
      <c r="JH95" s="33"/>
      <c r="JI95" s="33"/>
      <c r="JJ95" s="33"/>
      <c r="JK95" s="33"/>
      <c r="JL95" s="33"/>
      <c r="JM95" s="33"/>
      <c r="JN95" s="33"/>
      <c r="JO95" s="33"/>
      <c r="JP95" s="33"/>
      <c r="JQ95" s="33"/>
      <c r="JR95" s="33"/>
      <c r="JS95" s="33"/>
      <c r="JT95" s="33"/>
      <c r="JU95" s="33"/>
      <c r="JV95" s="33"/>
      <c r="JW95" s="33"/>
      <c r="JX95" s="33"/>
      <c r="JY95" s="33"/>
      <c r="JZ95" s="33"/>
      <c r="KA95" s="33"/>
      <c r="KB95" s="33"/>
      <c r="KC95" s="33"/>
      <c r="KD95" s="33"/>
      <c r="KE95" s="33"/>
      <c r="KF95" s="33"/>
      <c r="KG95" s="33"/>
      <c r="KH95" s="33"/>
      <c r="KI95" s="33"/>
      <c r="KJ95" s="33"/>
      <c r="KK95" s="33"/>
      <c r="KL95" s="33"/>
      <c r="KM95" s="33"/>
      <c r="KN95" s="33"/>
      <c r="KO95" s="33"/>
      <c r="KP95" s="33"/>
      <c r="KQ95" s="33"/>
      <c r="KR95" s="33"/>
      <c r="KS95" s="33"/>
      <c r="KT95" s="33"/>
      <c r="KU95" s="33"/>
      <c r="KV95" s="33"/>
      <c r="KW95" s="33"/>
      <c r="KX95" s="33"/>
      <c r="KY95" s="33"/>
      <c r="KZ95" s="33"/>
      <c r="LA95" s="33"/>
      <c r="LB95" s="33"/>
      <c r="LC95" s="33"/>
      <c r="LD95" s="33"/>
      <c r="LE95" s="33"/>
      <c r="LF95" s="33"/>
      <c r="LG95" s="33"/>
      <c r="LH95" s="33"/>
      <c r="LI95" s="33"/>
      <c r="LJ95" s="33"/>
      <c r="LK95" s="33"/>
      <c r="LL95" s="33"/>
      <c r="LM95" s="33"/>
      <c r="LN95" s="33"/>
      <c r="LO95" s="33"/>
      <c r="LP95" s="33"/>
      <c r="LQ95" s="33"/>
      <c r="LR95" s="33"/>
      <c r="LS95" s="33"/>
      <c r="LT95" s="33"/>
      <c r="LU95" s="33"/>
      <c r="LV95" s="33"/>
      <c r="LW95" s="33"/>
      <c r="LX95" s="33"/>
      <c r="LY95" s="33"/>
      <c r="LZ95" s="33"/>
      <c r="MA95" s="33"/>
      <c r="MB95" s="33"/>
      <c r="MC95" s="33"/>
      <c r="MD95" s="33"/>
      <c r="ME95" s="33"/>
      <c r="MF95" s="33"/>
      <c r="MG95" s="33"/>
      <c r="MH95" s="33"/>
      <c r="MI95" s="33"/>
      <c r="MJ95" s="33"/>
      <c r="MK95" s="33"/>
      <c r="ML95" s="33"/>
      <c r="MM95" s="33"/>
      <c r="MN95" s="33"/>
      <c r="MO95" s="33"/>
      <c r="MP95" s="33"/>
      <c r="MQ95" s="33"/>
      <c r="MR95" s="33"/>
      <c r="MS95" s="33"/>
      <c r="MT95" s="33"/>
      <c r="MU95" s="33"/>
      <c r="MV95" s="33"/>
      <c r="MW95" s="33"/>
      <c r="MX95" s="33"/>
      <c r="MY95" s="33"/>
      <c r="MZ95" s="33"/>
      <c r="NA95" s="33"/>
      <c r="NB95" s="33"/>
      <c r="NC95" s="33"/>
      <c r="ND95" s="33"/>
      <c r="NE95" s="33"/>
      <c r="NF95" s="33"/>
      <c r="NG95" s="33"/>
      <c r="NH95" s="33"/>
      <c r="NI95" s="33"/>
      <c r="NJ95" s="33"/>
      <c r="NK95" s="33"/>
      <c r="NL95" s="33"/>
      <c r="NM95" s="33"/>
      <c r="NN95" s="33"/>
      <c r="NO95" s="33"/>
      <c r="NP95" s="33"/>
      <c r="NQ95" s="33"/>
      <c r="NR95" s="33"/>
      <c r="NS95" s="33"/>
      <c r="NT95" s="33"/>
      <c r="NU95" s="33"/>
      <c r="NV95" s="33"/>
      <c r="NW95" s="33"/>
      <c r="NX95" s="33"/>
      <c r="NY95" s="33"/>
      <c r="NZ95" s="33"/>
      <c r="OA95" s="33"/>
      <c r="OB95" s="33"/>
      <c r="OC95" s="33"/>
      <c r="OD95" s="33"/>
      <c r="OE95" s="33"/>
      <c r="OF95" s="33"/>
      <c r="OG95" s="33"/>
      <c r="OH95" s="33"/>
      <c r="OI95" s="33"/>
      <c r="OJ95" s="33"/>
      <c r="OK95" s="33"/>
      <c r="OL95" s="33"/>
      <c r="OM95" s="33"/>
      <c r="ON95" s="33"/>
      <c r="OO95" s="33"/>
      <c r="OP95" s="33"/>
      <c r="OQ95" s="33"/>
      <c r="OR95" s="33"/>
      <c r="OS95" s="33"/>
      <c r="OT95" s="33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  <c r="PM95" s="33"/>
      <c r="PN95" s="33"/>
      <c r="PO95" s="33"/>
      <c r="PP95" s="33"/>
      <c r="PQ95" s="33"/>
      <c r="PR95" s="33"/>
      <c r="PS95" s="33"/>
      <c r="PT95" s="33"/>
      <c r="PU95" s="33"/>
      <c r="PV95" s="33"/>
      <c r="PW95" s="33"/>
      <c r="PX95" s="33"/>
      <c r="PY95" s="33"/>
      <c r="PZ95" s="33"/>
      <c r="QA95" s="33"/>
      <c r="QB95" s="33"/>
      <c r="QC95" s="33"/>
      <c r="QD95" s="33"/>
      <c r="QE95" s="33"/>
      <c r="QF95" s="33"/>
      <c r="QG95" s="33"/>
      <c r="QH95" s="33"/>
      <c r="QI95" s="33"/>
      <c r="QJ95" s="33"/>
      <c r="QK95" s="33"/>
      <c r="QL95" s="33"/>
      <c r="QM95" s="33"/>
      <c r="QN95" s="33"/>
      <c r="QO95" s="33"/>
      <c r="QP95" s="33"/>
      <c r="QQ95" s="33"/>
      <c r="QR95" s="33"/>
      <c r="QS95" s="33"/>
      <c r="QT95" s="33"/>
      <c r="QU95" s="33"/>
      <c r="QV95" s="33"/>
      <c r="QW95" s="33"/>
      <c r="QX95" s="33"/>
      <c r="QY95" s="33"/>
      <c r="QZ95" s="33"/>
      <c r="RA95" s="33"/>
      <c r="RB95" s="33"/>
      <c r="RC95" s="33"/>
      <c r="RD95" s="33"/>
      <c r="RE95" s="33"/>
      <c r="RF95" s="33"/>
      <c r="RG95" s="33"/>
      <c r="RH95" s="33"/>
      <c r="RI95" s="33"/>
      <c r="RJ95" s="33"/>
      <c r="RK95" s="33"/>
      <c r="RL95" s="33"/>
      <c r="RM95" s="33"/>
      <c r="RN95" s="33"/>
      <c r="RO95" s="33"/>
      <c r="RP95" s="33"/>
      <c r="RQ95" s="33"/>
      <c r="RR95" s="33"/>
      <c r="RS95" s="33"/>
      <c r="RT95" s="33"/>
      <c r="RU95" s="33"/>
      <c r="RV95" s="33"/>
      <c r="RW95" s="33"/>
      <c r="RX95" s="33"/>
      <c r="RY95" s="33"/>
      <c r="RZ95" s="33"/>
      <c r="SA95" s="33"/>
      <c r="SB95" s="33"/>
      <c r="SC95" s="33"/>
      <c r="SD95" s="33"/>
      <c r="SE95" s="33"/>
      <c r="SF95" s="33"/>
      <c r="SG95" s="33"/>
      <c r="SH95" s="33"/>
      <c r="SI95" s="33"/>
      <c r="SJ95" s="33"/>
      <c r="SK95" s="33"/>
      <c r="SL95" s="33"/>
      <c r="SM95" s="33"/>
      <c r="SN95" s="33"/>
      <c r="SO95" s="33"/>
      <c r="SP95" s="33"/>
      <c r="SQ95" s="33"/>
      <c r="SR95" s="33"/>
      <c r="SS95" s="33"/>
      <c r="ST95" s="33"/>
      <c r="SU95" s="33"/>
      <c r="SV95" s="33"/>
      <c r="SW95" s="33"/>
      <c r="SX95" s="33"/>
      <c r="SY95" s="33"/>
      <c r="SZ95" s="33"/>
      <c r="TA95" s="33"/>
      <c r="TB95" s="33"/>
      <c r="TC95" s="33"/>
      <c r="TD95" s="33"/>
      <c r="TE95" s="33"/>
      <c r="TF95" s="33"/>
      <c r="TG95" s="33"/>
      <c r="TH95" s="33"/>
      <c r="TI95" s="33"/>
      <c r="TJ95" s="33"/>
      <c r="TK95" s="33"/>
      <c r="TL95" s="33"/>
      <c r="TM95" s="33"/>
      <c r="TN95" s="33"/>
      <c r="TO95" s="33"/>
      <c r="TP95" s="33"/>
      <c r="TQ95" s="33"/>
      <c r="TR95" s="33"/>
      <c r="TS95" s="33"/>
      <c r="TT95" s="33"/>
      <c r="TU95" s="33"/>
      <c r="TV95" s="33"/>
      <c r="TW95" s="33"/>
      <c r="TX95" s="33"/>
      <c r="TY95" s="33"/>
      <c r="TZ95" s="33"/>
      <c r="UA95" s="33"/>
      <c r="UB95" s="33"/>
      <c r="UC95" s="33"/>
      <c r="UD95" s="33"/>
      <c r="UE95" s="33"/>
      <c r="UF95" s="33"/>
      <c r="UG95" s="33"/>
      <c r="UH95" s="33"/>
      <c r="UI95" s="33"/>
      <c r="UJ95" s="33"/>
      <c r="UK95" s="33"/>
      <c r="UL95" s="33"/>
      <c r="UM95" s="33"/>
      <c r="UN95" s="33"/>
      <c r="UO95" s="33"/>
      <c r="UP95" s="33"/>
      <c r="UQ95" s="33"/>
      <c r="UR95" s="33"/>
      <c r="US95" s="33"/>
      <c r="UT95" s="33"/>
      <c r="UU95" s="33"/>
      <c r="UV95" s="33"/>
      <c r="UW95" s="33"/>
      <c r="UX95" s="33"/>
      <c r="UY95" s="33"/>
      <c r="UZ95" s="33"/>
      <c r="VA95" s="33"/>
      <c r="VB95" s="33"/>
      <c r="VC95" s="33"/>
      <c r="VD95" s="33"/>
      <c r="VE95" s="33"/>
      <c r="VF95" s="33"/>
      <c r="VG95" s="33"/>
      <c r="VH95" s="33"/>
      <c r="VI95" s="33"/>
      <c r="VJ95" s="33"/>
      <c r="VK95" s="33"/>
      <c r="VL95" s="33"/>
      <c r="VM95" s="33"/>
      <c r="VN95" s="33"/>
      <c r="VO95" s="33"/>
      <c r="VP95" s="33"/>
      <c r="VQ95" s="33"/>
      <c r="VR95" s="33"/>
      <c r="VS95" s="33"/>
      <c r="VT95" s="33"/>
      <c r="VU95" s="33"/>
      <c r="VV95" s="33"/>
      <c r="VW95" s="33"/>
      <c r="VX95" s="33"/>
      <c r="VY95" s="33"/>
      <c r="VZ95" s="33"/>
      <c r="WA95" s="33"/>
      <c r="WB95" s="33"/>
      <c r="WC95" s="33"/>
      <c r="WD95" s="33"/>
      <c r="WE95" s="33"/>
      <c r="WF95" s="33"/>
      <c r="WG95" s="33"/>
      <c r="WH95" s="33"/>
      <c r="WI95" s="33"/>
      <c r="WJ95" s="33"/>
      <c r="WK95" s="33"/>
      <c r="WL95" s="33"/>
      <c r="WM95" s="33"/>
      <c r="WN95" s="33"/>
      <c r="WO95" s="33"/>
      <c r="WP95" s="33"/>
      <c r="WQ95" s="33"/>
      <c r="WR95" s="33"/>
      <c r="WS95" s="33"/>
      <c r="WT95" s="33"/>
      <c r="WU95" s="33"/>
      <c r="WV95" s="33"/>
      <c r="WW95" s="33"/>
      <c r="WX95" s="33"/>
      <c r="WY95" s="33"/>
      <c r="WZ95" s="33"/>
      <c r="XA95" s="33"/>
      <c r="XB95" s="33"/>
      <c r="XC95" s="33"/>
      <c r="XD95" s="33"/>
      <c r="XE95" s="33"/>
      <c r="XF95" s="33"/>
      <c r="XG95" s="33"/>
      <c r="XH95" s="33"/>
      <c r="XI95" s="33"/>
      <c r="XJ95" s="33"/>
      <c r="XK95" s="33"/>
      <c r="XL95" s="33"/>
      <c r="XM95" s="33"/>
      <c r="XN95" s="33"/>
      <c r="XO95" s="33"/>
      <c r="XP95" s="33"/>
      <c r="XQ95" s="33"/>
      <c r="XR95" s="33"/>
      <c r="XS95" s="33"/>
      <c r="XT95" s="33"/>
      <c r="XU95" s="33"/>
      <c r="XV95" s="33"/>
      <c r="XW95" s="33"/>
      <c r="XX95" s="33"/>
      <c r="XY95" s="33"/>
      <c r="XZ95" s="33"/>
      <c r="YA95" s="33"/>
      <c r="YB95" s="33"/>
      <c r="YC95" s="33"/>
      <c r="YD95" s="33"/>
      <c r="YE95" s="33"/>
      <c r="YF95" s="33"/>
      <c r="YG95" s="33"/>
      <c r="YH95" s="33"/>
      <c r="YI95" s="33"/>
      <c r="YJ95" s="33"/>
      <c r="YK95" s="33"/>
      <c r="YL95" s="33"/>
      <c r="YM95" s="33"/>
      <c r="YN95" s="33"/>
      <c r="YO95" s="33"/>
      <c r="YP95" s="33"/>
      <c r="YQ95" s="33"/>
      <c r="YR95" s="33"/>
      <c r="YS95" s="33"/>
      <c r="YT95" s="33"/>
      <c r="YU95" s="33"/>
      <c r="YV95" s="33"/>
      <c r="YW95" s="33"/>
      <c r="YX95" s="33"/>
      <c r="YY95" s="33"/>
      <c r="YZ95" s="33"/>
      <c r="ZA95" s="33"/>
      <c r="ZB95" s="33"/>
      <c r="ZC95" s="33"/>
      <c r="ZD95" s="33"/>
      <c r="ZE95" s="33"/>
      <c r="ZF95" s="33"/>
      <c r="ZG95" s="33"/>
      <c r="ZH95" s="33"/>
      <c r="ZI95" s="33"/>
      <c r="ZJ95" s="33"/>
      <c r="ZK95" s="33"/>
      <c r="ZL95" s="33"/>
      <c r="ZM95" s="33"/>
      <c r="ZN95" s="33"/>
      <c r="ZO95" s="33"/>
      <c r="ZP95" s="33"/>
      <c r="ZQ95" s="33"/>
      <c r="ZR95" s="33"/>
      <c r="ZS95" s="33"/>
      <c r="ZT95" s="33"/>
      <c r="ZU95" s="33"/>
      <c r="ZV95" s="33"/>
      <c r="ZW95" s="33"/>
      <c r="ZX95" s="33"/>
      <c r="ZY95" s="33"/>
      <c r="ZZ95" s="33"/>
      <c r="AAA95" s="33"/>
      <c r="AAB95" s="33"/>
      <c r="AAC95" s="33"/>
      <c r="AAD95" s="33"/>
      <c r="AAE95" s="33"/>
      <c r="AAF95" s="33"/>
      <c r="AAG95" s="33"/>
      <c r="AAH95" s="33"/>
      <c r="AAI95" s="33"/>
      <c r="AAJ95" s="33"/>
      <c r="AAK95" s="33"/>
      <c r="AAL95" s="33"/>
      <c r="AAM95" s="33"/>
      <c r="AAN95" s="33"/>
      <c r="AAO95" s="33"/>
      <c r="AAP95" s="33"/>
      <c r="AAQ95" s="33"/>
      <c r="AAR95" s="33"/>
      <c r="AAS95" s="33"/>
      <c r="AAT95" s="33"/>
      <c r="AAU95" s="33"/>
      <c r="AAV95" s="33"/>
      <c r="AAW95" s="33"/>
      <c r="AAX95" s="33"/>
      <c r="AAY95" s="33"/>
      <c r="AAZ95" s="33"/>
      <c r="ABA95" s="33"/>
      <c r="ABB95" s="33"/>
      <c r="ABC95" s="33"/>
      <c r="ABD95" s="33"/>
      <c r="ABE95" s="33"/>
      <c r="ABF95" s="33"/>
      <c r="ABG95" s="33"/>
      <c r="ABH95" s="33"/>
      <c r="ABI95" s="33"/>
      <c r="ABJ95" s="33"/>
      <c r="ABK95" s="33"/>
      <c r="ABL95" s="33"/>
      <c r="ABM95" s="33"/>
      <c r="ABN95" s="33"/>
      <c r="ABO95" s="33"/>
      <c r="ABP95" s="33"/>
      <c r="ABQ95" s="33"/>
      <c r="ABR95" s="33"/>
      <c r="ABS95" s="33"/>
      <c r="ABT95" s="33"/>
      <c r="ABU95" s="33"/>
      <c r="ABV95" s="33"/>
      <c r="ABW95" s="33"/>
      <c r="ABX95" s="33"/>
      <c r="ABY95" s="33"/>
    </row>
    <row r="96" spans="1:753" ht="14.45" customHeight="1" x14ac:dyDescent="0.25">
      <c r="A96" s="20" t="s">
        <v>10</v>
      </c>
      <c r="B96" s="20" t="s">
        <v>10</v>
      </c>
      <c r="C96" s="21" t="s">
        <v>10</v>
      </c>
      <c r="D96" s="21" t="s">
        <v>10</v>
      </c>
      <c r="E96" s="21" t="s">
        <v>10</v>
      </c>
      <c r="F96" s="22" t="s">
        <v>10</v>
      </c>
      <c r="L96" s="87"/>
      <c r="M96" s="87"/>
      <c r="N96" s="87"/>
      <c r="O96" s="87"/>
      <c r="P96" s="87"/>
      <c r="Q96" s="87"/>
      <c r="R96" s="87"/>
      <c r="S96" s="87"/>
      <c r="T96" s="87"/>
      <c r="U96" s="88"/>
    </row>
    <row r="97" spans="1:753" ht="14.45" customHeight="1" x14ac:dyDescent="0.25">
      <c r="A97" s="39" t="s">
        <v>98</v>
      </c>
      <c r="B97" s="56"/>
      <c r="C97" s="15" t="s">
        <v>63</v>
      </c>
      <c r="D97" s="15" t="s">
        <v>13</v>
      </c>
      <c r="E97" s="57">
        <v>1220</v>
      </c>
      <c r="F97" s="16">
        <v>0</v>
      </c>
      <c r="G97" s="40"/>
      <c r="H97" s="40">
        <v>192</v>
      </c>
      <c r="I97" s="40">
        <v>192</v>
      </c>
      <c r="J97" s="40">
        <v>200</v>
      </c>
      <c r="K97" s="40">
        <v>200</v>
      </c>
      <c r="L97" s="89">
        <v>0</v>
      </c>
      <c r="M97" s="89">
        <v>0</v>
      </c>
      <c r="N97" s="89">
        <v>0</v>
      </c>
      <c r="O97" s="89">
        <v>0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  <c r="U97" s="89">
        <f>SUM(L97:T97)</f>
        <v>0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</row>
    <row r="98" spans="1:753" ht="14.45" customHeight="1" x14ac:dyDescent="0.25">
      <c r="A98" s="39" t="s">
        <v>99</v>
      </c>
      <c r="B98" s="56"/>
      <c r="C98" s="15" t="s">
        <v>63</v>
      </c>
      <c r="D98" s="15" t="s">
        <v>13</v>
      </c>
      <c r="E98" s="57">
        <v>1470</v>
      </c>
      <c r="F98" s="16">
        <v>0</v>
      </c>
      <c r="G98" s="40"/>
      <c r="H98" s="40">
        <v>3</v>
      </c>
      <c r="I98" s="40">
        <v>3</v>
      </c>
      <c r="J98" s="40">
        <v>200</v>
      </c>
      <c r="K98" s="40">
        <v>200</v>
      </c>
      <c r="L98" s="89">
        <v>0</v>
      </c>
      <c r="M98" s="89">
        <v>0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f t="shared" ref="U98:U102" si="16">SUM(L98:T98)</f>
        <v>0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</row>
    <row r="99" spans="1:753" ht="14.45" customHeight="1" x14ac:dyDescent="0.25">
      <c r="A99" s="39" t="s">
        <v>100</v>
      </c>
      <c r="B99" s="56"/>
      <c r="C99" s="15" t="s">
        <v>63</v>
      </c>
      <c r="D99" s="15" t="s">
        <v>13</v>
      </c>
      <c r="E99" s="57">
        <v>406</v>
      </c>
      <c r="F99" s="16">
        <v>0</v>
      </c>
      <c r="G99" s="40"/>
      <c r="H99" s="40">
        <v>21</v>
      </c>
      <c r="I99" s="40">
        <v>21</v>
      </c>
      <c r="J99" s="40">
        <v>0</v>
      </c>
      <c r="K99" s="40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9">
        <f t="shared" si="16"/>
        <v>0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</row>
    <row r="100" spans="1:753" ht="14.45" customHeight="1" x14ac:dyDescent="0.25">
      <c r="A100" s="39" t="s">
        <v>101</v>
      </c>
      <c r="B100" s="56"/>
      <c r="C100" s="15" t="s">
        <v>63</v>
      </c>
      <c r="D100" s="15" t="s">
        <v>13</v>
      </c>
      <c r="E100" s="57">
        <v>1900</v>
      </c>
      <c r="F100" s="16">
        <v>0</v>
      </c>
      <c r="G100" s="40"/>
      <c r="H100" s="40">
        <v>302</v>
      </c>
      <c r="I100" s="40">
        <v>302</v>
      </c>
      <c r="J100" s="40">
        <v>300</v>
      </c>
      <c r="K100" s="40">
        <v>300</v>
      </c>
      <c r="L100" s="89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f t="shared" si="16"/>
        <v>0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</row>
    <row r="101" spans="1:753" ht="14.45" customHeight="1" x14ac:dyDescent="0.25">
      <c r="A101" s="13" t="s">
        <v>102</v>
      </c>
      <c r="B101" s="14"/>
      <c r="C101" s="15" t="s">
        <v>29</v>
      </c>
      <c r="D101" s="15" t="s">
        <v>20</v>
      </c>
      <c r="E101" s="16">
        <v>1817</v>
      </c>
      <c r="F101" s="16">
        <v>595</v>
      </c>
      <c r="G101" s="50">
        <v>100</v>
      </c>
      <c r="H101" s="40">
        <v>300</v>
      </c>
      <c r="I101" s="40">
        <v>200</v>
      </c>
      <c r="J101" s="40">
        <v>300</v>
      </c>
      <c r="K101" s="40">
        <v>400</v>
      </c>
      <c r="L101" s="90">
        <v>45</v>
      </c>
      <c r="M101" s="89">
        <v>0</v>
      </c>
      <c r="N101" s="89">
        <v>0</v>
      </c>
      <c r="O101" s="89">
        <v>24</v>
      </c>
      <c r="P101" s="89">
        <v>36</v>
      </c>
      <c r="Q101" s="89">
        <v>0</v>
      </c>
      <c r="R101" s="89">
        <v>24</v>
      </c>
      <c r="S101" s="89">
        <v>169</v>
      </c>
      <c r="T101" s="89">
        <v>19</v>
      </c>
      <c r="U101" s="89">
        <f t="shared" si="16"/>
        <v>317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</row>
    <row r="102" spans="1:753" ht="14.45" customHeight="1" x14ac:dyDescent="0.25">
      <c r="A102" s="13" t="s">
        <v>103</v>
      </c>
      <c r="B102" s="14"/>
      <c r="C102" s="15" t="s">
        <v>24</v>
      </c>
      <c r="D102" s="15" t="s">
        <v>13</v>
      </c>
      <c r="E102" s="16">
        <v>485</v>
      </c>
      <c r="F102" s="16"/>
      <c r="G102" s="50"/>
      <c r="H102" s="40"/>
      <c r="I102" s="40">
        <v>50</v>
      </c>
      <c r="J102" s="40">
        <v>0</v>
      </c>
      <c r="K102" s="40">
        <v>0</v>
      </c>
      <c r="L102" s="89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f t="shared" si="16"/>
        <v>0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</row>
    <row r="103" spans="1:753" s="81" customFormat="1" ht="14.45" customHeight="1" x14ac:dyDescent="0.25">
      <c r="A103" s="77" t="s">
        <v>104</v>
      </c>
      <c r="B103" s="78"/>
      <c r="C103" s="79" t="s">
        <v>24</v>
      </c>
      <c r="D103" s="79" t="s">
        <v>20</v>
      </c>
      <c r="E103" s="82">
        <v>2666</v>
      </c>
      <c r="F103" s="16">
        <v>211</v>
      </c>
      <c r="G103" s="40">
        <v>211</v>
      </c>
      <c r="H103" s="40">
        <v>0</v>
      </c>
      <c r="I103" s="83">
        <v>0</v>
      </c>
      <c r="J103" s="83">
        <v>500</v>
      </c>
      <c r="K103" s="83">
        <v>1066</v>
      </c>
      <c r="L103" s="91">
        <v>379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91">
        <v>265</v>
      </c>
      <c r="T103" s="91">
        <v>0</v>
      </c>
      <c r="U103" s="91">
        <f>SUM(L103:T103)</f>
        <v>644</v>
      </c>
    </row>
    <row r="104" spans="1:753" ht="14.45" customHeight="1" x14ac:dyDescent="0.25">
      <c r="A104" s="13" t="s">
        <v>105</v>
      </c>
      <c r="B104" s="14"/>
      <c r="C104" s="15" t="s">
        <v>24</v>
      </c>
      <c r="D104" s="15" t="s">
        <v>13</v>
      </c>
      <c r="E104" s="16">
        <v>888</v>
      </c>
      <c r="F104" s="15">
        <v>100</v>
      </c>
      <c r="G104" s="40">
        <v>100</v>
      </c>
      <c r="H104" s="40">
        <v>0</v>
      </c>
      <c r="I104" s="40">
        <v>100</v>
      </c>
      <c r="J104" s="40">
        <v>100</v>
      </c>
      <c r="K104" s="40">
        <v>100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64</v>
      </c>
      <c r="U104" s="90">
        <f>SUM(L104:T104)</f>
        <v>64</v>
      </c>
    </row>
    <row r="105" spans="1:753" ht="14.45" customHeight="1" x14ac:dyDescent="0.25">
      <c r="A105" s="13" t="s">
        <v>105</v>
      </c>
      <c r="B105" s="14"/>
      <c r="C105" s="15" t="s">
        <v>24</v>
      </c>
      <c r="D105" s="15" t="s">
        <v>20</v>
      </c>
      <c r="E105" s="16">
        <v>1769</v>
      </c>
      <c r="F105" s="16">
        <v>150</v>
      </c>
      <c r="G105" s="50">
        <v>1769</v>
      </c>
      <c r="H105" s="40">
        <v>0</v>
      </c>
      <c r="I105" s="40">
        <v>619</v>
      </c>
      <c r="J105" s="40">
        <v>0</v>
      </c>
      <c r="K105" s="40">
        <v>0</v>
      </c>
      <c r="L105" s="90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90">
        <f t="shared" ref="U105:U117" si="17">SUM(L105:T105)</f>
        <v>0</v>
      </c>
    </row>
    <row r="106" spans="1:753" ht="14.45" customHeight="1" x14ac:dyDescent="0.25">
      <c r="A106" s="13" t="s">
        <v>106</v>
      </c>
      <c r="B106" s="14"/>
      <c r="C106" s="15" t="s">
        <v>25</v>
      </c>
      <c r="D106" s="15" t="s">
        <v>13</v>
      </c>
      <c r="E106" s="16">
        <v>92</v>
      </c>
      <c r="F106" s="15">
        <v>0</v>
      </c>
      <c r="G106" s="40"/>
      <c r="H106" s="40">
        <v>92</v>
      </c>
      <c r="I106" s="40">
        <v>92</v>
      </c>
      <c r="J106" s="40">
        <v>0</v>
      </c>
      <c r="K106" s="40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90">
        <f t="shared" si="17"/>
        <v>0</v>
      </c>
    </row>
    <row r="107" spans="1:753" ht="14.45" customHeight="1" x14ac:dyDescent="0.25">
      <c r="A107" s="13" t="s">
        <v>108</v>
      </c>
      <c r="B107" s="14"/>
      <c r="C107" s="15" t="s">
        <v>107</v>
      </c>
      <c r="D107" s="15" t="s">
        <v>13</v>
      </c>
      <c r="E107" s="16">
        <v>267</v>
      </c>
      <c r="F107" s="15">
        <v>0</v>
      </c>
      <c r="G107" s="40"/>
      <c r="H107" s="40">
        <v>80</v>
      </c>
      <c r="I107" s="40">
        <v>80</v>
      </c>
      <c r="J107" s="40">
        <v>127</v>
      </c>
      <c r="K107" s="40">
        <v>127</v>
      </c>
      <c r="L107" s="89">
        <v>0</v>
      </c>
      <c r="M107" s="89">
        <v>0</v>
      </c>
      <c r="N107" s="89">
        <v>0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90">
        <f t="shared" si="17"/>
        <v>0</v>
      </c>
    </row>
    <row r="108" spans="1:753" ht="14.45" customHeight="1" x14ac:dyDescent="0.25">
      <c r="A108" s="13" t="s">
        <v>109</v>
      </c>
      <c r="B108" s="14"/>
      <c r="C108" s="15" t="s">
        <v>107</v>
      </c>
      <c r="D108" s="15" t="s">
        <v>13</v>
      </c>
      <c r="E108" s="16">
        <v>267</v>
      </c>
      <c r="F108" s="15">
        <v>100</v>
      </c>
      <c r="G108" s="40">
        <v>100</v>
      </c>
      <c r="H108" s="40">
        <v>150</v>
      </c>
      <c r="I108" s="40">
        <v>150</v>
      </c>
      <c r="J108" s="40">
        <v>10</v>
      </c>
      <c r="K108" s="40">
        <v>10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90">
        <f t="shared" si="17"/>
        <v>0</v>
      </c>
    </row>
    <row r="109" spans="1:753" ht="14.45" customHeight="1" x14ac:dyDescent="0.25">
      <c r="A109" s="13" t="s">
        <v>110</v>
      </c>
      <c r="B109" s="14"/>
      <c r="C109" s="15" t="s">
        <v>24</v>
      </c>
      <c r="D109" s="15" t="s">
        <v>20</v>
      </c>
      <c r="E109" s="16">
        <v>3513</v>
      </c>
      <c r="F109" s="16">
        <v>816</v>
      </c>
      <c r="G109" s="50">
        <v>416</v>
      </c>
      <c r="H109" s="40">
        <v>700</v>
      </c>
      <c r="I109" s="40">
        <v>700</v>
      </c>
      <c r="J109" s="40">
        <v>800</v>
      </c>
      <c r="K109" s="40">
        <v>800</v>
      </c>
      <c r="L109" s="90">
        <v>52</v>
      </c>
      <c r="M109" s="89">
        <v>0</v>
      </c>
      <c r="N109" s="89">
        <v>103</v>
      </c>
      <c r="O109" s="89">
        <v>0</v>
      </c>
      <c r="P109" s="89">
        <v>0</v>
      </c>
      <c r="Q109" s="89">
        <v>0</v>
      </c>
      <c r="R109" s="89">
        <v>126</v>
      </c>
      <c r="S109" s="89">
        <v>0</v>
      </c>
      <c r="T109" s="89">
        <v>0</v>
      </c>
      <c r="U109" s="90">
        <f t="shared" si="17"/>
        <v>281</v>
      </c>
    </row>
    <row r="110" spans="1:753" ht="14.45" customHeight="1" x14ac:dyDescent="0.25">
      <c r="A110" s="13" t="s">
        <v>111</v>
      </c>
      <c r="B110" s="14"/>
      <c r="C110" s="15" t="s">
        <v>24</v>
      </c>
      <c r="D110" s="15" t="s">
        <v>20</v>
      </c>
      <c r="E110" s="16">
        <f>10*177.721</f>
        <v>1777.21</v>
      </c>
      <c r="F110" s="15">
        <v>0</v>
      </c>
      <c r="G110" s="40">
        <v>0</v>
      </c>
      <c r="H110" s="40">
        <v>50</v>
      </c>
      <c r="I110" s="40">
        <v>50</v>
      </c>
      <c r="J110" s="40">
        <v>188</v>
      </c>
      <c r="K110" s="40">
        <v>182</v>
      </c>
      <c r="L110" s="90">
        <v>0</v>
      </c>
      <c r="M110" s="89">
        <v>0</v>
      </c>
      <c r="N110" s="89">
        <v>0</v>
      </c>
      <c r="O110" s="89">
        <v>0</v>
      </c>
      <c r="P110" s="89">
        <v>108</v>
      </c>
      <c r="Q110" s="89">
        <v>0</v>
      </c>
      <c r="R110" s="89">
        <v>0</v>
      </c>
      <c r="S110" s="89">
        <v>0</v>
      </c>
      <c r="T110" s="89">
        <v>0</v>
      </c>
      <c r="U110" s="90">
        <f t="shared" si="17"/>
        <v>108</v>
      </c>
    </row>
    <row r="111" spans="1:753" ht="14.45" customHeight="1" x14ac:dyDescent="0.25">
      <c r="A111" s="14" t="s">
        <v>112</v>
      </c>
      <c r="B111" s="15"/>
      <c r="C111" s="15" t="s">
        <v>25</v>
      </c>
      <c r="D111" s="15" t="s">
        <v>13</v>
      </c>
      <c r="E111" s="16">
        <v>216</v>
      </c>
      <c r="F111" s="16">
        <v>0</v>
      </c>
      <c r="G111" s="50">
        <v>0</v>
      </c>
      <c r="H111" s="40">
        <v>216</v>
      </c>
      <c r="I111" s="40">
        <v>216</v>
      </c>
      <c r="J111" s="40">
        <v>0</v>
      </c>
      <c r="K111" s="40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90">
        <f t="shared" si="17"/>
        <v>0</v>
      </c>
    </row>
    <row r="112" spans="1:753" ht="14.45" customHeight="1" x14ac:dyDescent="0.25">
      <c r="A112" s="14" t="s">
        <v>113</v>
      </c>
      <c r="B112" s="15"/>
      <c r="C112" s="15" t="s">
        <v>25</v>
      </c>
      <c r="D112" s="15" t="s">
        <v>13</v>
      </c>
      <c r="E112" s="16">
        <v>15</v>
      </c>
      <c r="F112" s="16">
        <v>0</v>
      </c>
      <c r="G112" s="50">
        <v>0</v>
      </c>
      <c r="H112" s="40">
        <v>15</v>
      </c>
      <c r="I112" s="40">
        <v>15</v>
      </c>
      <c r="J112" s="40">
        <v>0</v>
      </c>
      <c r="K112" s="40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90">
        <f t="shared" si="17"/>
        <v>0</v>
      </c>
    </row>
    <row r="113" spans="1:21" x14ac:dyDescent="0.25">
      <c r="A113" s="14" t="s">
        <v>114</v>
      </c>
      <c r="B113" s="15"/>
      <c r="C113" s="15" t="s">
        <v>25</v>
      </c>
      <c r="D113" s="15" t="s">
        <v>13</v>
      </c>
      <c r="E113" s="16">
        <v>69</v>
      </c>
      <c r="F113" s="16"/>
      <c r="G113" s="50"/>
      <c r="H113" s="40">
        <v>69</v>
      </c>
      <c r="I113" s="40">
        <v>69</v>
      </c>
      <c r="J113" s="40">
        <v>0</v>
      </c>
      <c r="K113" s="40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90">
        <f t="shared" si="17"/>
        <v>0</v>
      </c>
    </row>
    <row r="114" spans="1:21" s="2" customFormat="1" x14ac:dyDescent="0.25">
      <c r="A114" s="14" t="s">
        <v>115</v>
      </c>
      <c r="B114" s="15"/>
      <c r="C114" s="15" t="s">
        <v>17</v>
      </c>
      <c r="D114" s="15" t="s">
        <v>13</v>
      </c>
      <c r="E114" s="16">
        <v>280</v>
      </c>
      <c r="F114" s="16">
        <v>0</v>
      </c>
      <c r="G114" s="50">
        <v>0</v>
      </c>
      <c r="H114" s="40">
        <v>0</v>
      </c>
      <c r="I114" s="40">
        <v>280</v>
      </c>
      <c r="J114" s="40">
        <v>0</v>
      </c>
      <c r="K114" s="40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90">
        <f t="shared" si="17"/>
        <v>0</v>
      </c>
    </row>
    <row r="115" spans="1:21" s="2" customFormat="1" x14ac:dyDescent="0.25">
      <c r="A115" s="14" t="s">
        <v>116</v>
      </c>
      <c r="B115" s="15"/>
      <c r="C115" s="15" t="s">
        <v>17</v>
      </c>
      <c r="D115" s="15" t="s">
        <v>13</v>
      </c>
      <c r="E115" s="16">
        <v>123</v>
      </c>
      <c r="F115" s="16">
        <v>0</v>
      </c>
      <c r="G115" s="50">
        <v>0</v>
      </c>
      <c r="H115" s="40">
        <v>0</v>
      </c>
      <c r="I115" s="40">
        <v>123</v>
      </c>
      <c r="J115" s="40">
        <v>0</v>
      </c>
      <c r="K115" s="40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90">
        <f t="shared" si="17"/>
        <v>0</v>
      </c>
    </row>
    <row r="116" spans="1:21" s="2" customFormat="1" x14ac:dyDescent="0.25">
      <c r="A116" s="14" t="s">
        <v>117</v>
      </c>
      <c r="B116" s="15"/>
      <c r="C116" s="15" t="s">
        <v>17</v>
      </c>
      <c r="D116" s="15" t="s">
        <v>13</v>
      </c>
      <c r="E116" s="16">
        <v>121</v>
      </c>
      <c r="F116" s="16">
        <v>0</v>
      </c>
      <c r="G116" s="50">
        <v>0</v>
      </c>
      <c r="H116" s="40">
        <v>0</v>
      </c>
      <c r="I116" s="40">
        <v>121</v>
      </c>
      <c r="J116" s="40">
        <v>0</v>
      </c>
      <c r="K116" s="40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90">
        <f t="shared" si="17"/>
        <v>0</v>
      </c>
    </row>
    <row r="117" spans="1:21" s="2" customFormat="1" x14ac:dyDescent="0.25">
      <c r="A117" s="14" t="s">
        <v>118</v>
      </c>
      <c r="B117" s="15"/>
      <c r="C117" s="15" t="s">
        <v>17</v>
      </c>
      <c r="D117" s="15" t="s">
        <v>13</v>
      </c>
      <c r="E117" s="16">
        <v>77</v>
      </c>
      <c r="F117" s="16">
        <v>0</v>
      </c>
      <c r="G117" s="50">
        <v>0</v>
      </c>
      <c r="H117" s="40">
        <v>0</v>
      </c>
      <c r="I117" s="40">
        <v>77</v>
      </c>
      <c r="J117" s="40">
        <v>0</v>
      </c>
      <c r="K117" s="40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90">
        <f t="shared" si="17"/>
        <v>0</v>
      </c>
    </row>
    <row r="118" spans="1:21" ht="15.75" thickBot="1" x14ac:dyDescent="0.3">
      <c r="A118" s="20" t="s">
        <v>10</v>
      </c>
      <c r="B118" s="20" t="s">
        <v>10</v>
      </c>
      <c r="C118" s="21" t="s">
        <v>10</v>
      </c>
      <c r="D118" s="21" t="s">
        <v>10</v>
      </c>
      <c r="E118" s="21" t="s">
        <v>10</v>
      </c>
      <c r="F118" s="15" t="s">
        <v>10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8"/>
    </row>
    <row r="119" spans="1:21" ht="15.75" thickBot="1" x14ac:dyDescent="0.3">
      <c r="A119" s="7" t="s">
        <v>119</v>
      </c>
      <c r="B119" s="8"/>
      <c r="C119" s="8"/>
      <c r="D119" s="8"/>
      <c r="E119" s="10">
        <f t="shared" ref="E119:T119" si="18">SUM(E121:E132)</f>
        <v>17916.504208385999</v>
      </c>
      <c r="F119" s="10">
        <f t="shared" si="18"/>
        <v>1062</v>
      </c>
      <c r="G119" s="10">
        <f t="shared" si="18"/>
        <v>1030</v>
      </c>
      <c r="H119" s="10">
        <f t="shared" si="18"/>
        <v>1600</v>
      </c>
      <c r="I119" s="10">
        <f t="shared" si="18"/>
        <v>2733</v>
      </c>
      <c r="J119" s="10">
        <f t="shared" si="18"/>
        <v>2750</v>
      </c>
      <c r="K119" s="10">
        <f t="shared" si="18"/>
        <v>1846</v>
      </c>
      <c r="L119" s="10">
        <f t="shared" si="18"/>
        <v>331</v>
      </c>
      <c r="M119" s="10">
        <f t="shared" si="18"/>
        <v>110</v>
      </c>
      <c r="N119" s="10">
        <f t="shared" si="18"/>
        <v>342</v>
      </c>
      <c r="O119" s="10">
        <f t="shared" si="18"/>
        <v>237</v>
      </c>
      <c r="P119" s="10">
        <f t="shared" si="18"/>
        <v>127</v>
      </c>
      <c r="Q119" s="10">
        <f t="shared" si="18"/>
        <v>189</v>
      </c>
      <c r="R119" s="10">
        <f t="shared" si="18"/>
        <v>21</v>
      </c>
      <c r="S119" s="10">
        <f t="shared" si="18"/>
        <v>83</v>
      </c>
      <c r="T119" s="10">
        <f t="shared" si="18"/>
        <v>269</v>
      </c>
      <c r="U119" s="10">
        <f>SUM(L119:T119)</f>
        <v>1709</v>
      </c>
    </row>
    <row r="120" spans="1:21" x14ac:dyDescent="0.25">
      <c r="A120" s="20" t="s">
        <v>10</v>
      </c>
      <c r="B120" s="20" t="s">
        <v>10</v>
      </c>
      <c r="C120" s="21" t="s">
        <v>10</v>
      </c>
      <c r="D120" s="21" t="s">
        <v>10</v>
      </c>
      <c r="E120" s="21" t="s">
        <v>10</v>
      </c>
      <c r="F120" s="22" t="s">
        <v>10</v>
      </c>
      <c r="G120" s="29" t="s">
        <v>10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8"/>
    </row>
    <row r="121" spans="1:21" s="2" customFormat="1" x14ac:dyDescent="0.25">
      <c r="A121" s="14" t="s">
        <v>120</v>
      </c>
      <c r="B121" s="14"/>
      <c r="C121" s="15" t="s">
        <v>24</v>
      </c>
      <c r="D121" s="15" t="s">
        <v>13</v>
      </c>
      <c r="E121" s="16">
        <v>597</v>
      </c>
      <c r="F121" s="15">
        <v>0</v>
      </c>
      <c r="G121" s="40">
        <v>0</v>
      </c>
      <c r="H121" s="40">
        <v>0</v>
      </c>
      <c r="I121" s="40">
        <v>500</v>
      </c>
      <c r="J121" s="40">
        <v>0</v>
      </c>
      <c r="K121" s="40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  <c r="U121" s="89">
        <f>SUM(L121:T121)</f>
        <v>0</v>
      </c>
    </row>
    <row r="122" spans="1:21" x14ac:dyDescent="0.25">
      <c r="A122" s="14" t="s">
        <v>121</v>
      </c>
      <c r="B122" s="14"/>
      <c r="C122" s="15" t="s">
        <v>24</v>
      </c>
      <c r="D122" s="15" t="s">
        <v>20</v>
      </c>
      <c r="E122" s="16">
        <v>2544</v>
      </c>
      <c r="F122" s="16">
        <v>551</v>
      </c>
      <c r="G122" s="50">
        <v>400</v>
      </c>
      <c r="H122" s="64">
        <v>500</v>
      </c>
      <c r="I122" s="64">
        <v>500</v>
      </c>
      <c r="J122" s="64">
        <v>600</v>
      </c>
      <c r="K122" s="64">
        <v>350</v>
      </c>
      <c r="L122" s="89">
        <v>0</v>
      </c>
      <c r="M122" s="89">
        <v>61</v>
      </c>
      <c r="N122" s="89">
        <v>0</v>
      </c>
      <c r="O122" s="89">
        <v>115</v>
      </c>
      <c r="P122" s="89">
        <v>0</v>
      </c>
      <c r="Q122" s="89">
        <v>0</v>
      </c>
      <c r="R122" s="89">
        <v>0</v>
      </c>
      <c r="S122" s="89">
        <v>25</v>
      </c>
      <c r="T122" s="89">
        <v>74</v>
      </c>
      <c r="U122" s="89">
        <f t="shared" ref="U122:U126" si="19">SUM(L122:T122)</f>
        <v>275</v>
      </c>
    </row>
    <row r="123" spans="1:21" x14ac:dyDescent="0.25">
      <c r="A123" s="14" t="s">
        <v>122</v>
      </c>
      <c r="B123" s="14"/>
      <c r="C123" s="15" t="s">
        <v>24</v>
      </c>
      <c r="D123" s="15" t="s">
        <v>20</v>
      </c>
      <c r="E123" s="16">
        <v>1850.5849583859999</v>
      </c>
      <c r="F123" s="16">
        <v>80</v>
      </c>
      <c r="G123" s="50">
        <v>50</v>
      </c>
      <c r="H123" s="64">
        <v>100</v>
      </c>
      <c r="I123" s="64">
        <v>100</v>
      </c>
      <c r="J123" s="64">
        <v>100</v>
      </c>
      <c r="K123" s="64">
        <v>100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178</v>
      </c>
      <c r="R123" s="89">
        <v>0</v>
      </c>
      <c r="S123" s="89">
        <v>0</v>
      </c>
      <c r="T123" s="89">
        <v>0</v>
      </c>
      <c r="U123" s="89">
        <f t="shared" si="19"/>
        <v>178</v>
      </c>
    </row>
    <row r="124" spans="1:21" x14ac:dyDescent="0.25">
      <c r="A124" s="14" t="s">
        <v>122</v>
      </c>
      <c r="B124" s="14"/>
      <c r="C124" s="15" t="s">
        <v>24</v>
      </c>
      <c r="D124" s="15" t="s">
        <v>13</v>
      </c>
      <c r="E124" s="16">
        <f>618+(9.25*177.721)</f>
        <v>2261.9192499999999</v>
      </c>
      <c r="F124" s="15">
        <v>50</v>
      </c>
      <c r="G124" s="40">
        <v>50</v>
      </c>
      <c r="H124" s="64">
        <v>200</v>
      </c>
      <c r="I124" s="64">
        <v>200</v>
      </c>
      <c r="J124" s="64">
        <v>300</v>
      </c>
      <c r="K124" s="64">
        <v>200</v>
      </c>
      <c r="L124" s="89">
        <v>73</v>
      </c>
      <c r="M124" s="89">
        <v>36</v>
      </c>
      <c r="N124" s="89">
        <v>163</v>
      </c>
      <c r="O124" s="89">
        <v>21</v>
      </c>
      <c r="P124" s="89">
        <v>50</v>
      </c>
      <c r="Q124" s="89">
        <v>0</v>
      </c>
      <c r="R124" s="89">
        <v>0</v>
      </c>
      <c r="S124" s="89">
        <v>26</v>
      </c>
      <c r="T124" s="89">
        <v>132</v>
      </c>
      <c r="U124" s="89">
        <f t="shared" si="19"/>
        <v>501</v>
      </c>
    </row>
    <row r="125" spans="1:21" x14ac:dyDescent="0.25">
      <c r="A125" s="14" t="s">
        <v>123</v>
      </c>
      <c r="B125" s="14"/>
      <c r="C125" s="15" t="s">
        <v>27</v>
      </c>
      <c r="D125" s="15" t="s">
        <v>20</v>
      </c>
      <c r="E125" s="16">
        <v>1781</v>
      </c>
      <c r="F125" s="16">
        <v>200</v>
      </c>
      <c r="G125" s="50">
        <f>50+200</f>
        <v>250</v>
      </c>
      <c r="H125" s="64">
        <v>350</v>
      </c>
      <c r="I125" s="64">
        <v>350</v>
      </c>
      <c r="J125" s="64">
        <v>800</v>
      </c>
      <c r="K125" s="64">
        <v>496</v>
      </c>
      <c r="L125" s="89">
        <v>138</v>
      </c>
      <c r="M125" s="89">
        <v>13</v>
      </c>
      <c r="N125" s="89">
        <v>103</v>
      </c>
      <c r="O125" s="89">
        <v>25</v>
      </c>
      <c r="P125" s="89">
        <v>77</v>
      </c>
      <c r="Q125" s="89">
        <v>11</v>
      </c>
      <c r="R125" s="89">
        <v>21</v>
      </c>
      <c r="S125" s="89">
        <v>25</v>
      </c>
      <c r="T125" s="89">
        <v>27</v>
      </c>
      <c r="U125" s="89">
        <f t="shared" si="19"/>
        <v>440</v>
      </c>
    </row>
    <row r="126" spans="1:21" x14ac:dyDescent="0.25">
      <c r="A126" s="14" t="s">
        <v>124</v>
      </c>
      <c r="B126" s="15"/>
      <c r="C126" s="15" t="s">
        <v>125</v>
      </c>
      <c r="D126" s="15" t="s">
        <v>13</v>
      </c>
      <c r="E126" s="16">
        <v>3481</v>
      </c>
      <c r="F126" s="15">
        <v>50</v>
      </c>
      <c r="G126" s="40">
        <v>50</v>
      </c>
      <c r="H126" s="64">
        <v>100</v>
      </c>
      <c r="I126" s="64">
        <v>100</v>
      </c>
      <c r="J126" s="64">
        <v>50</v>
      </c>
      <c r="K126" s="64">
        <v>50</v>
      </c>
      <c r="L126" s="89">
        <v>0</v>
      </c>
      <c r="M126" s="89">
        <v>0</v>
      </c>
      <c r="N126" s="89">
        <v>0</v>
      </c>
      <c r="O126" s="89">
        <v>0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  <c r="U126" s="89">
        <f t="shared" si="19"/>
        <v>0</v>
      </c>
    </row>
    <row r="127" spans="1:21" s="81" customFormat="1" x14ac:dyDescent="0.25">
      <c r="A127" s="78" t="s">
        <v>126</v>
      </c>
      <c r="B127" s="79"/>
      <c r="C127" s="79" t="s">
        <v>24</v>
      </c>
      <c r="D127" s="79" t="s">
        <v>13</v>
      </c>
      <c r="E127" s="82">
        <v>151</v>
      </c>
      <c r="F127" s="79"/>
      <c r="G127" s="83"/>
      <c r="H127" s="83"/>
      <c r="I127" s="83">
        <v>0</v>
      </c>
      <c r="J127" s="83">
        <v>50</v>
      </c>
      <c r="K127" s="83">
        <v>50</v>
      </c>
      <c r="L127" s="91">
        <v>120</v>
      </c>
      <c r="M127" s="91">
        <v>0</v>
      </c>
      <c r="N127" s="91">
        <v>76</v>
      </c>
      <c r="O127" s="91">
        <v>76</v>
      </c>
      <c r="P127" s="91">
        <v>0</v>
      </c>
      <c r="Q127" s="91">
        <v>0</v>
      </c>
      <c r="R127" s="91">
        <v>0</v>
      </c>
      <c r="S127" s="91">
        <v>0</v>
      </c>
      <c r="T127" s="91">
        <v>36</v>
      </c>
      <c r="U127" s="91">
        <f>SUM(L127:T127)</f>
        <v>308</v>
      </c>
    </row>
    <row r="128" spans="1:21" s="81" customFormat="1" x14ac:dyDescent="0.25">
      <c r="A128" s="78" t="s">
        <v>181</v>
      </c>
      <c r="B128" s="79"/>
      <c r="C128" s="79" t="s">
        <v>63</v>
      </c>
      <c r="D128" s="79" t="s">
        <v>13</v>
      </c>
      <c r="E128" s="82">
        <f>10*200</f>
        <v>2000</v>
      </c>
      <c r="F128" s="79"/>
      <c r="G128" s="83"/>
      <c r="H128" s="83"/>
      <c r="I128" s="83">
        <v>0</v>
      </c>
      <c r="J128" s="83">
        <v>250</v>
      </c>
      <c r="K128" s="83">
        <v>250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91">
        <v>0</v>
      </c>
      <c r="S128" s="91">
        <v>0</v>
      </c>
      <c r="T128" s="91">
        <v>0</v>
      </c>
      <c r="U128" s="91">
        <f>SUM(L128:T128)</f>
        <v>0</v>
      </c>
    </row>
    <row r="129" spans="1:21" s="2" customFormat="1" x14ac:dyDescent="0.25">
      <c r="A129" s="14" t="s">
        <v>127</v>
      </c>
      <c r="B129" s="14"/>
      <c r="C129" s="15" t="s">
        <v>17</v>
      </c>
      <c r="D129" s="15" t="s">
        <v>13</v>
      </c>
      <c r="E129" s="16">
        <v>393</v>
      </c>
      <c r="F129" s="15">
        <v>0</v>
      </c>
      <c r="G129" s="40">
        <v>0</v>
      </c>
      <c r="H129" s="40">
        <v>0</v>
      </c>
      <c r="I129" s="40">
        <v>393</v>
      </c>
      <c r="J129" s="40">
        <v>0</v>
      </c>
      <c r="K129" s="40">
        <v>0</v>
      </c>
      <c r="L129" s="89">
        <v>0</v>
      </c>
      <c r="M129" s="89">
        <v>0</v>
      </c>
      <c r="N129" s="89">
        <v>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f>SUM(L129:T129)</f>
        <v>0</v>
      </c>
    </row>
    <row r="130" spans="1:21" s="2" customFormat="1" x14ac:dyDescent="0.25">
      <c r="A130" s="14" t="s">
        <v>128</v>
      </c>
      <c r="B130" s="14"/>
      <c r="C130" s="15" t="s">
        <v>17</v>
      </c>
      <c r="D130" s="15" t="s">
        <v>13</v>
      </c>
      <c r="E130" s="16">
        <v>77</v>
      </c>
      <c r="F130" s="15">
        <v>0</v>
      </c>
      <c r="G130" s="40">
        <v>0</v>
      </c>
      <c r="H130" s="40">
        <v>0</v>
      </c>
      <c r="I130" s="40">
        <v>77</v>
      </c>
      <c r="J130" s="40">
        <v>0</v>
      </c>
      <c r="K130" s="40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f t="shared" ref="U130:U132" si="20">SUM(L130:T130)</f>
        <v>0</v>
      </c>
    </row>
    <row r="131" spans="1:21" s="2" customFormat="1" x14ac:dyDescent="0.25">
      <c r="A131" s="14" t="s">
        <v>129</v>
      </c>
      <c r="B131" s="15"/>
      <c r="C131" s="15" t="s">
        <v>17</v>
      </c>
      <c r="D131" s="15" t="s">
        <v>13</v>
      </c>
      <c r="E131" s="16">
        <v>163</v>
      </c>
      <c r="F131" s="15">
        <v>0</v>
      </c>
      <c r="G131" s="40">
        <v>0</v>
      </c>
      <c r="H131" s="40">
        <v>0</v>
      </c>
      <c r="I131" s="40">
        <v>163</v>
      </c>
      <c r="J131" s="40">
        <v>0</v>
      </c>
      <c r="K131" s="40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f t="shared" si="20"/>
        <v>0</v>
      </c>
    </row>
    <row r="132" spans="1:21" x14ac:dyDescent="0.25">
      <c r="A132" s="14" t="s">
        <v>130</v>
      </c>
      <c r="B132" s="15"/>
      <c r="C132" s="15" t="s">
        <v>24</v>
      </c>
      <c r="D132" s="15" t="s">
        <v>20</v>
      </c>
      <c r="E132" s="16">
        <v>2617</v>
      </c>
      <c r="F132" s="16">
        <v>131</v>
      </c>
      <c r="G132" s="50">
        <v>230</v>
      </c>
      <c r="H132" s="65">
        <v>350</v>
      </c>
      <c r="I132" s="65">
        <v>350</v>
      </c>
      <c r="J132" s="65">
        <v>600</v>
      </c>
      <c r="K132" s="65">
        <v>350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7</v>
      </c>
      <c r="T132" s="89">
        <v>0</v>
      </c>
      <c r="U132" s="89">
        <f t="shared" si="20"/>
        <v>7</v>
      </c>
    </row>
    <row r="133" spans="1:21" ht="15.75" thickBot="1" x14ac:dyDescent="0.3">
      <c r="A133" s="20" t="s">
        <v>10</v>
      </c>
      <c r="B133" s="20" t="s">
        <v>10</v>
      </c>
      <c r="C133" s="21" t="s">
        <v>10</v>
      </c>
      <c r="D133" s="21" t="s">
        <v>10</v>
      </c>
      <c r="E133" s="21" t="s">
        <v>10</v>
      </c>
      <c r="F133" s="15" t="s">
        <v>10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8"/>
    </row>
    <row r="134" spans="1:21" ht="15.75" thickBot="1" x14ac:dyDescent="0.3">
      <c r="A134" s="7" t="s">
        <v>131</v>
      </c>
      <c r="B134" s="8"/>
      <c r="C134" s="7"/>
      <c r="D134" s="8"/>
      <c r="E134" s="10">
        <f>SUM(E137:E167)</f>
        <v>30296.046999999999</v>
      </c>
      <c r="F134" s="10">
        <f t="shared" ref="F134:T134" si="21">SUM(F136:F167)</f>
        <v>2254</v>
      </c>
      <c r="G134" s="10">
        <f t="shared" si="21"/>
        <v>1854</v>
      </c>
      <c r="H134" s="10">
        <f t="shared" si="21"/>
        <v>3971</v>
      </c>
      <c r="I134" s="10">
        <f t="shared" si="21"/>
        <v>5000</v>
      </c>
      <c r="J134" s="10">
        <f t="shared" si="21"/>
        <v>4503</v>
      </c>
      <c r="K134" s="10">
        <f t="shared" si="21"/>
        <v>2703</v>
      </c>
      <c r="L134" s="10">
        <f t="shared" si="21"/>
        <v>1</v>
      </c>
      <c r="M134" s="10">
        <f t="shared" si="21"/>
        <v>0</v>
      </c>
      <c r="N134" s="10">
        <f t="shared" si="21"/>
        <v>387</v>
      </c>
      <c r="O134" s="10">
        <f t="shared" si="21"/>
        <v>122</v>
      </c>
      <c r="P134" s="10">
        <f t="shared" si="21"/>
        <v>80</v>
      </c>
      <c r="Q134" s="10">
        <f t="shared" si="21"/>
        <v>182</v>
      </c>
      <c r="R134" s="10">
        <f t="shared" si="21"/>
        <v>303</v>
      </c>
      <c r="S134" s="10">
        <f t="shared" si="21"/>
        <v>55</v>
      </c>
      <c r="T134" s="10">
        <f t="shared" si="21"/>
        <v>53</v>
      </c>
      <c r="U134" s="10">
        <f>SUM(L134:T134)</f>
        <v>1183</v>
      </c>
    </row>
    <row r="135" spans="1:21" x14ac:dyDescent="0.25">
      <c r="A135" s="20" t="s">
        <v>10</v>
      </c>
      <c r="B135" s="20" t="s">
        <v>10</v>
      </c>
      <c r="C135" s="21" t="s">
        <v>10</v>
      </c>
      <c r="D135" s="21" t="s">
        <v>10</v>
      </c>
      <c r="E135" s="21" t="s">
        <v>10</v>
      </c>
      <c r="F135" s="22" t="s">
        <v>10</v>
      </c>
      <c r="G135" s="29" t="s">
        <v>10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8"/>
    </row>
    <row r="136" spans="1:21" x14ac:dyDescent="0.25">
      <c r="A136" s="66" t="s">
        <v>132</v>
      </c>
      <c r="B136" s="67"/>
      <c r="C136" s="71" t="s">
        <v>24</v>
      </c>
      <c r="D136" s="59" t="s">
        <v>20</v>
      </c>
      <c r="E136" s="68">
        <v>889</v>
      </c>
      <c r="F136" s="68">
        <v>0</v>
      </c>
      <c r="G136" s="68">
        <v>450</v>
      </c>
      <c r="H136" s="70">
        <v>240</v>
      </c>
      <c r="I136" s="70">
        <v>240</v>
      </c>
      <c r="J136" s="70">
        <v>300</v>
      </c>
      <c r="K136" s="70">
        <v>400</v>
      </c>
      <c r="L136" s="90">
        <v>0</v>
      </c>
      <c r="M136" s="90">
        <v>0</v>
      </c>
      <c r="N136" s="90">
        <v>93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f>SUM(L136:T136)</f>
        <v>93</v>
      </c>
    </row>
    <row r="137" spans="1:21" x14ac:dyDescent="0.25">
      <c r="A137" s="69" t="s">
        <v>134</v>
      </c>
      <c r="B137" s="69"/>
      <c r="C137" s="59" t="s">
        <v>24</v>
      </c>
      <c r="D137" s="59" t="s">
        <v>20</v>
      </c>
      <c r="E137" s="60">
        <v>194</v>
      </c>
      <c r="F137" s="60">
        <v>194</v>
      </c>
      <c r="G137" s="61">
        <v>194</v>
      </c>
      <c r="H137" s="70">
        <v>2</v>
      </c>
      <c r="I137" s="70">
        <v>149</v>
      </c>
      <c r="J137" s="70">
        <v>0</v>
      </c>
      <c r="K137" s="7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f t="shared" ref="U137:U141" si="22">SUM(L137:T137)</f>
        <v>0</v>
      </c>
    </row>
    <row r="138" spans="1:21" x14ac:dyDescent="0.25">
      <c r="A138" s="69" t="s">
        <v>134</v>
      </c>
      <c r="B138" s="69"/>
      <c r="C138" s="59" t="s">
        <v>24</v>
      </c>
      <c r="D138" s="59" t="s">
        <v>13</v>
      </c>
      <c r="E138" s="60">
        <v>883</v>
      </c>
      <c r="F138" s="59">
        <v>100</v>
      </c>
      <c r="G138" s="70">
        <v>100</v>
      </c>
      <c r="H138" s="70">
        <v>300</v>
      </c>
      <c r="I138" s="70">
        <v>300</v>
      </c>
      <c r="J138" s="70">
        <v>0</v>
      </c>
      <c r="K138" s="70">
        <v>0</v>
      </c>
      <c r="L138" s="89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f t="shared" si="22"/>
        <v>0</v>
      </c>
    </row>
    <row r="139" spans="1:21" x14ac:dyDescent="0.25">
      <c r="A139" s="69" t="s">
        <v>135</v>
      </c>
      <c r="B139" s="69"/>
      <c r="C139" s="59" t="s">
        <v>24</v>
      </c>
      <c r="D139" s="59" t="s">
        <v>20</v>
      </c>
      <c r="E139" s="60">
        <v>2544</v>
      </c>
      <c r="F139" s="60">
        <v>350</v>
      </c>
      <c r="G139" s="61">
        <v>350</v>
      </c>
      <c r="H139" s="70">
        <v>900</v>
      </c>
      <c r="I139" s="70">
        <v>900</v>
      </c>
      <c r="J139" s="70">
        <v>850</v>
      </c>
      <c r="K139" s="70">
        <v>300</v>
      </c>
      <c r="L139" s="90">
        <v>0</v>
      </c>
      <c r="M139" s="90">
        <v>0</v>
      </c>
      <c r="N139" s="90">
        <v>74</v>
      </c>
      <c r="O139" s="90">
        <v>119</v>
      </c>
      <c r="P139" s="90">
        <v>0</v>
      </c>
      <c r="Q139" s="90">
        <v>119</v>
      </c>
      <c r="R139" s="90">
        <v>0</v>
      </c>
      <c r="S139" s="90">
        <v>0</v>
      </c>
      <c r="T139" s="90">
        <v>0</v>
      </c>
      <c r="U139" s="90">
        <f t="shared" si="22"/>
        <v>312</v>
      </c>
    </row>
    <row r="140" spans="1:21" x14ac:dyDescent="0.25">
      <c r="A140" s="69" t="s">
        <v>178</v>
      </c>
      <c r="B140" s="59" t="s">
        <v>58</v>
      </c>
      <c r="C140" s="59" t="s">
        <v>27</v>
      </c>
      <c r="D140" s="59" t="s">
        <v>20</v>
      </c>
      <c r="E140" s="60">
        <v>4325</v>
      </c>
      <c r="F140" s="60">
        <v>343</v>
      </c>
      <c r="G140" s="61">
        <v>143</v>
      </c>
      <c r="H140" s="70">
        <v>200</v>
      </c>
      <c r="I140" s="70">
        <v>100</v>
      </c>
      <c r="J140" s="70">
        <v>1268</v>
      </c>
      <c r="K140" s="70">
        <v>728</v>
      </c>
      <c r="L140" s="90">
        <v>1</v>
      </c>
      <c r="M140" s="90">
        <v>0</v>
      </c>
      <c r="N140" s="90">
        <v>116</v>
      </c>
      <c r="O140" s="90">
        <v>0</v>
      </c>
      <c r="P140" s="90">
        <v>0</v>
      </c>
      <c r="Q140" s="90">
        <v>0</v>
      </c>
      <c r="R140" s="90">
        <v>107</v>
      </c>
      <c r="S140" s="90">
        <v>0</v>
      </c>
      <c r="T140" s="90">
        <v>0</v>
      </c>
      <c r="U140" s="90">
        <f t="shared" si="22"/>
        <v>224</v>
      </c>
    </row>
    <row r="141" spans="1:21" x14ac:dyDescent="0.25">
      <c r="A141" s="69" t="s">
        <v>178</v>
      </c>
      <c r="B141" s="59" t="s">
        <v>58</v>
      </c>
      <c r="C141" s="59" t="s">
        <v>29</v>
      </c>
      <c r="D141" s="59" t="s">
        <v>20</v>
      </c>
      <c r="E141" s="60">
        <v>1454</v>
      </c>
      <c r="F141" s="60">
        <v>372</v>
      </c>
      <c r="G141" s="61">
        <v>72</v>
      </c>
      <c r="H141" s="70">
        <v>200</v>
      </c>
      <c r="I141" s="70">
        <v>200</v>
      </c>
      <c r="J141" s="70">
        <v>300</v>
      </c>
      <c r="K141" s="70">
        <v>200</v>
      </c>
      <c r="L141" s="90">
        <v>0</v>
      </c>
      <c r="M141" s="90">
        <v>0</v>
      </c>
      <c r="N141" s="90">
        <v>0</v>
      </c>
      <c r="O141" s="90">
        <v>0</v>
      </c>
      <c r="P141" s="90">
        <v>0</v>
      </c>
      <c r="Q141" s="90">
        <v>0</v>
      </c>
      <c r="R141" s="90">
        <v>0</v>
      </c>
      <c r="S141" s="90">
        <v>0</v>
      </c>
      <c r="T141" s="90">
        <v>0</v>
      </c>
      <c r="U141" s="90">
        <f t="shared" si="22"/>
        <v>0</v>
      </c>
    </row>
    <row r="142" spans="1:21" s="81" customFormat="1" x14ac:dyDescent="0.25">
      <c r="A142" s="78" t="s">
        <v>211</v>
      </c>
      <c r="B142" s="79"/>
      <c r="C142" s="79" t="s">
        <v>29</v>
      </c>
      <c r="D142" s="79" t="s">
        <v>20</v>
      </c>
      <c r="E142" s="82">
        <v>1950</v>
      </c>
      <c r="F142" s="82"/>
      <c r="G142" s="86"/>
      <c r="H142" s="83"/>
      <c r="I142" s="83">
        <v>0</v>
      </c>
      <c r="J142" s="83">
        <v>0</v>
      </c>
      <c r="K142" s="83">
        <v>100</v>
      </c>
      <c r="L142" s="91">
        <v>0</v>
      </c>
      <c r="M142" s="91">
        <v>0</v>
      </c>
      <c r="N142" s="91">
        <v>0</v>
      </c>
      <c r="O142" s="91">
        <v>0</v>
      </c>
      <c r="P142" s="91">
        <v>0</v>
      </c>
      <c r="Q142" s="91">
        <v>0</v>
      </c>
      <c r="R142" s="91">
        <v>180</v>
      </c>
      <c r="S142" s="91">
        <v>0</v>
      </c>
      <c r="T142" s="91">
        <v>0</v>
      </c>
      <c r="U142" s="91">
        <f>SUM(L142:T142)</f>
        <v>180</v>
      </c>
    </row>
    <row r="143" spans="1:21" x14ac:dyDescent="0.25">
      <c r="A143" s="69" t="s">
        <v>136</v>
      </c>
      <c r="B143" s="59"/>
      <c r="C143" s="59" t="s">
        <v>27</v>
      </c>
      <c r="D143" s="59" t="s">
        <v>20</v>
      </c>
      <c r="E143" s="60">
        <v>1030</v>
      </c>
      <c r="F143" s="60">
        <v>51</v>
      </c>
      <c r="G143" s="61">
        <v>51</v>
      </c>
      <c r="H143" s="70">
        <v>154</v>
      </c>
      <c r="I143" s="70">
        <v>50</v>
      </c>
      <c r="J143" s="70">
        <v>100</v>
      </c>
      <c r="K143" s="70">
        <v>50</v>
      </c>
      <c r="L143" s="90">
        <v>0</v>
      </c>
      <c r="M143" s="90">
        <v>0</v>
      </c>
      <c r="N143" s="90">
        <v>0</v>
      </c>
      <c r="O143" s="90">
        <v>0</v>
      </c>
      <c r="P143" s="90">
        <v>0</v>
      </c>
      <c r="Q143" s="90">
        <v>0</v>
      </c>
      <c r="R143" s="90">
        <v>16</v>
      </c>
      <c r="S143" s="90">
        <v>0</v>
      </c>
      <c r="T143" s="90">
        <v>0</v>
      </c>
      <c r="U143" s="90">
        <f>SUM(L143:T143)</f>
        <v>16</v>
      </c>
    </row>
    <row r="144" spans="1:21" x14ac:dyDescent="0.25">
      <c r="A144" s="69" t="s">
        <v>136</v>
      </c>
      <c r="B144" s="59"/>
      <c r="C144" s="59" t="s">
        <v>27</v>
      </c>
      <c r="D144" s="59" t="s">
        <v>20</v>
      </c>
      <c r="E144" s="60">
        <v>3554</v>
      </c>
      <c r="F144" s="60">
        <v>0</v>
      </c>
      <c r="G144" s="61">
        <v>50</v>
      </c>
      <c r="H144" s="70">
        <v>250</v>
      </c>
      <c r="I144" s="70">
        <v>250</v>
      </c>
      <c r="J144" s="70">
        <v>450</v>
      </c>
      <c r="K144" s="70">
        <v>100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63</v>
      </c>
      <c r="R144" s="90">
        <v>0</v>
      </c>
      <c r="S144" s="90">
        <v>0</v>
      </c>
      <c r="T144" s="90">
        <v>0</v>
      </c>
      <c r="U144" s="90">
        <f t="shared" ref="U144:U167" si="23">SUM(L144:T144)</f>
        <v>63</v>
      </c>
    </row>
    <row r="145" spans="1:21" x14ac:dyDescent="0.25">
      <c r="A145" s="69" t="s">
        <v>136</v>
      </c>
      <c r="B145" s="59"/>
      <c r="C145" s="59" t="s">
        <v>27</v>
      </c>
      <c r="D145" s="59" t="s">
        <v>13</v>
      </c>
      <c r="E145" s="60">
        <v>1244.047</v>
      </c>
      <c r="F145" s="59">
        <v>0</v>
      </c>
      <c r="G145" s="70">
        <v>0</v>
      </c>
      <c r="H145" s="70">
        <v>400</v>
      </c>
      <c r="I145" s="70">
        <v>400</v>
      </c>
      <c r="J145" s="70">
        <v>235</v>
      </c>
      <c r="K145" s="70">
        <v>175</v>
      </c>
      <c r="L145" s="89">
        <v>0</v>
      </c>
      <c r="M145" s="90">
        <v>0</v>
      </c>
      <c r="N145" s="90">
        <v>0</v>
      </c>
      <c r="O145" s="90">
        <v>0</v>
      </c>
      <c r="P145" s="90">
        <v>0</v>
      </c>
      <c r="Q145" s="90">
        <v>0</v>
      </c>
      <c r="R145" s="90">
        <v>0</v>
      </c>
      <c r="S145" s="90">
        <v>0</v>
      </c>
      <c r="T145" s="90">
        <v>0</v>
      </c>
      <c r="U145" s="90">
        <f t="shared" si="23"/>
        <v>0</v>
      </c>
    </row>
    <row r="146" spans="1:21" x14ac:dyDescent="0.25">
      <c r="A146" s="69" t="s">
        <v>178</v>
      </c>
      <c r="B146" s="59" t="s">
        <v>58</v>
      </c>
      <c r="C146" s="59" t="s">
        <v>27</v>
      </c>
      <c r="D146" s="59" t="s">
        <v>20</v>
      </c>
      <c r="E146" s="60">
        <v>5484</v>
      </c>
      <c r="F146" s="60">
        <v>444</v>
      </c>
      <c r="G146" s="61">
        <v>144</v>
      </c>
      <c r="H146" s="70">
        <v>200</v>
      </c>
      <c r="I146" s="70">
        <v>100</v>
      </c>
      <c r="J146" s="70">
        <v>500</v>
      </c>
      <c r="K146" s="70">
        <v>250</v>
      </c>
      <c r="L146" s="90">
        <v>0</v>
      </c>
      <c r="M146" s="90">
        <v>0</v>
      </c>
      <c r="N146" s="90">
        <v>104</v>
      </c>
      <c r="O146" s="90">
        <v>3</v>
      </c>
      <c r="P146" s="90">
        <v>80</v>
      </c>
      <c r="Q146" s="90">
        <v>0</v>
      </c>
      <c r="R146" s="90">
        <v>0</v>
      </c>
      <c r="S146" s="90">
        <v>0</v>
      </c>
      <c r="T146" s="90">
        <v>53</v>
      </c>
      <c r="U146" s="90">
        <f t="shared" si="23"/>
        <v>240</v>
      </c>
    </row>
    <row r="147" spans="1:21" x14ac:dyDescent="0.25">
      <c r="A147" s="69" t="s">
        <v>178</v>
      </c>
      <c r="B147" s="59" t="s">
        <v>58</v>
      </c>
      <c r="C147" s="59" t="s">
        <v>27</v>
      </c>
      <c r="D147" s="59" t="s">
        <v>20</v>
      </c>
      <c r="E147" s="60">
        <v>738</v>
      </c>
      <c r="F147" s="60">
        <v>50</v>
      </c>
      <c r="G147" s="61">
        <v>50</v>
      </c>
      <c r="H147" s="70">
        <v>151</v>
      </c>
      <c r="I147" s="70">
        <v>151</v>
      </c>
      <c r="J147" s="70">
        <v>200</v>
      </c>
      <c r="K147" s="70">
        <v>100</v>
      </c>
      <c r="L147" s="90">
        <v>0</v>
      </c>
      <c r="M147" s="90">
        <v>0</v>
      </c>
      <c r="N147" s="90">
        <v>0</v>
      </c>
      <c r="O147" s="90">
        <v>0</v>
      </c>
      <c r="P147" s="90">
        <v>0</v>
      </c>
      <c r="Q147" s="90">
        <v>0</v>
      </c>
      <c r="R147" s="90">
        <v>0</v>
      </c>
      <c r="S147" s="90">
        <v>55</v>
      </c>
      <c r="T147" s="90">
        <v>0</v>
      </c>
      <c r="U147" s="90">
        <f t="shared" si="23"/>
        <v>55</v>
      </c>
    </row>
    <row r="148" spans="1:21" x14ac:dyDescent="0.25">
      <c r="A148" s="69" t="s">
        <v>137</v>
      </c>
      <c r="B148" s="59"/>
      <c r="C148" s="59" t="s">
        <v>27</v>
      </c>
      <c r="D148" s="59" t="s">
        <v>13</v>
      </c>
      <c r="E148" s="60">
        <v>65</v>
      </c>
      <c r="F148" s="60">
        <v>0</v>
      </c>
      <c r="G148" s="61">
        <v>0</v>
      </c>
      <c r="H148" s="70">
        <v>65</v>
      </c>
      <c r="I148" s="70">
        <v>65</v>
      </c>
      <c r="J148" s="70">
        <v>0</v>
      </c>
      <c r="K148" s="70">
        <v>0</v>
      </c>
      <c r="L148" s="89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f t="shared" si="23"/>
        <v>0</v>
      </c>
    </row>
    <row r="149" spans="1:21" s="2" customFormat="1" x14ac:dyDescent="0.25">
      <c r="A149" s="69" t="s">
        <v>138</v>
      </c>
      <c r="B149" s="59"/>
      <c r="C149" s="59" t="s">
        <v>17</v>
      </c>
      <c r="D149" s="59" t="s">
        <v>13</v>
      </c>
      <c r="E149" s="60">
        <v>215</v>
      </c>
      <c r="F149" s="60">
        <v>0</v>
      </c>
      <c r="G149" s="61">
        <v>0</v>
      </c>
      <c r="H149" s="70">
        <v>0</v>
      </c>
      <c r="I149" s="70">
        <v>215</v>
      </c>
      <c r="J149" s="70">
        <v>0</v>
      </c>
      <c r="K149" s="70">
        <v>0</v>
      </c>
      <c r="L149" s="89">
        <v>0</v>
      </c>
      <c r="M149" s="90">
        <v>0</v>
      </c>
      <c r="N149" s="90">
        <v>0</v>
      </c>
      <c r="O149" s="90">
        <v>0</v>
      </c>
      <c r="P149" s="90">
        <v>0</v>
      </c>
      <c r="Q149" s="90">
        <v>0</v>
      </c>
      <c r="R149" s="90">
        <v>0</v>
      </c>
      <c r="S149" s="90">
        <v>0</v>
      </c>
      <c r="T149" s="90">
        <v>0</v>
      </c>
      <c r="U149" s="90">
        <f t="shared" si="23"/>
        <v>0</v>
      </c>
    </row>
    <row r="150" spans="1:21" s="2" customFormat="1" x14ac:dyDescent="0.25">
      <c r="A150" s="69" t="s">
        <v>139</v>
      </c>
      <c r="B150" s="59"/>
      <c r="C150" s="59" t="s">
        <v>17</v>
      </c>
      <c r="D150" s="59" t="s">
        <v>13</v>
      </c>
      <c r="E150" s="60">
        <v>226</v>
      </c>
      <c r="F150" s="60">
        <v>0</v>
      </c>
      <c r="G150" s="61">
        <v>0</v>
      </c>
      <c r="H150" s="70">
        <v>0</v>
      </c>
      <c r="I150" s="70">
        <v>226</v>
      </c>
      <c r="J150" s="70">
        <v>0</v>
      </c>
      <c r="K150" s="70">
        <v>0</v>
      </c>
      <c r="L150" s="89">
        <v>0</v>
      </c>
      <c r="M150" s="90">
        <v>0</v>
      </c>
      <c r="N150" s="90">
        <v>0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  <c r="T150" s="90">
        <v>0</v>
      </c>
      <c r="U150" s="90">
        <f t="shared" si="23"/>
        <v>0</v>
      </c>
    </row>
    <row r="151" spans="1:21" s="2" customFormat="1" x14ac:dyDescent="0.25">
      <c r="A151" s="69" t="s">
        <v>140</v>
      </c>
      <c r="B151" s="59"/>
      <c r="C151" s="59" t="s">
        <v>17</v>
      </c>
      <c r="D151" s="59" t="s">
        <v>13</v>
      </c>
      <c r="E151" s="60">
        <v>60</v>
      </c>
      <c r="F151" s="60">
        <v>0</v>
      </c>
      <c r="G151" s="61">
        <v>0</v>
      </c>
      <c r="H151" s="70">
        <v>0</v>
      </c>
      <c r="I151" s="70">
        <v>60</v>
      </c>
      <c r="J151" s="70">
        <v>0</v>
      </c>
      <c r="K151" s="70">
        <v>0</v>
      </c>
      <c r="L151" s="89">
        <v>0</v>
      </c>
      <c r="M151" s="90">
        <v>0</v>
      </c>
      <c r="N151" s="90">
        <v>0</v>
      </c>
      <c r="O151" s="90">
        <v>0</v>
      </c>
      <c r="P151" s="90">
        <v>0</v>
      </c>
      <c r="Q151" s="90">
        <v>0</v>
      </c>
      <c r="R151" s="90">
        <v>0</v>
      </c>
      <c r="S151" s="90">
        <v>0</v>
      </c>
      <c r="T151" s="90">
        <v>0</v>
      </c>
      <c r="U151" s="90">
        <f t="shared" si="23"/>
        <v>0</v>
      </c>
    </row>
    <row r="152" spans="1:21" x14ac:dyDescent="0.25">
      <c r="A152" s="69" t="s">
        <v>141</v>
      </c>
      <c r="B152" s="69"/>
      <c r="C152" s="59" t="s">
        <v>27</v>
      </c>
      <c r="D152" s="59" t="s">
        <v>20</v>
      </c>
      <c r="E152" s="60">
        <v>807</v>
      </c>
      <c r="F152" s="60">
        <v>150</v>
      </c>
      <c r="G152" s="61">
        <v>50</v>
      </c>
      <c r="H152" s="70">
        <v>100</v>
      </c>
      <c r="I152" s="70">
        <v>100</v>
      </c>
      <c r="J152" s="70">
        <v>200</v>
      </c>
      <c r="K152" s="70">
        <v>200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U152" s="90">
        <f t="shared" si="23"/>
        <v>0</v>
      </c>
    </row>
    <row r="153" spans="1:21" x14ac:dyDescent="0.25">
      <c r="A153" s="69" t="s">
        <v>142</v>
      </c>
      <c r="B153" s="69"/>
      <c r="C153" s="59" t="s">
        <v>143</v>
      </c>
      <c r="D153" s="59" t="s">
        <v>13</v>
      </c>
      <c r="E153" s="60">
        <v>622</v>
      </c>
      <c r="F153" s="59">
        <v>100</v>
      </c>
      <c r="G153" s="59">
        <v>100</v>
      </c>
      <c r="H153" s="70">
        <v>100</v>
      </c>
      <c r="I153" s="70">
        <v>100</v>
      </c>
      <c r="J153" s="70">
        <v>0</v>
      </c>
      <c r="K153" s="70">
        <v>0</v>
      </c>
      <c r="L153" s="90">
        <v>0</v>
      </c>
      <c r="M153" s="90">
        <v>0</v>
      </c>
      <c r="N153" s="90">
        <v>0</v>
      </c>
      <c r="O153" s="90">
        <v>0</v>
      </c>
      <c r="P153" s="90">
        <v>0</v>
      </c>
      <c r="Q153" s="90">
        <v>0</v>
      </c>
      <c r="R153" s="90">
        <v>0</v>
      </c>
      <c r="S153" s="90">
        <v>0</v>
      </c>
      <c r="T153" s="90">
        <v>0</v>
      </c>
      <c r="U153" s="90">
        <f t="shared" si="23"/>
        <v>0</v>
      </c>
    </row>
    <row r="154" spans="1:21" x14ac:dyDescent="0.25">
      <c r="A154" s="69" t="s">
        <v>144</v>
      </c>
      <c r="B154" s="69"/>
      <c r="C154" s="59" t="s">
        <v>125</v>
      </c>
      <c r="D154" s="59" t="s">
        <v>13</v>
      </c>
      <c r="E154" s="60">
        <v>2451</v>
      </c>
      <c r="F154" s="59">
        <v>100</v>
      </c>
      <c r="G154" s="59">
        <v>100</v>
      </c>
      <c r="H154" s="70">
        <v>100</v>
      </c>
      <c r="I154" s="70">
        <v>100</v>
      </c>
      <c r="J154" s="70">
        <v>100</v>
      </c>
      <c r="K154" s="70">
        <v>100</v>
      </c>
      <c r="L154" s="90">
        <v>0</v>
      </c>
      <c r="M154" s="90">
        <v>0</v>
      </c>
      <c r="N154" s="90">
        <v>0</v>
      </c>
      <c r="O154" s="90">
        <v>0</v>
      </c>
      <c r="P154" s="90">
        <v>0</v>
      </c>
      <c r="Q154" s="90">
        <v>0</v>
      </c>
      <c r="R154" s="90">
        <v>0</v>
      </c>
      <c r="S154" s="90">
        <v>0</v>
      </c>
      <c r="T154" s="90">
        <v>0</v>
      </c>
      <c r="U154" s="90">
        <f t="shared" si="23"/>
        <v>0</v>
      </c>
    </row>
    <row r="155" spans="1:21" x14ac:dyDescent="0.25">
      <c r="A155" s="69" t="s">
        <v>145</v>
      </c>
      <c r="B155" s="69"/>
      <c r="C155" s="59" t="s">
        <v>25</v>
      </c>
      <c r="D155" s="59" t="s">
        <v>13</v>
      </c>
      <c r="E155" s="60">
        <v>390</v>
      </c>
      <c r="F155" s="59">
        <v>0</v>
      </c>
      <c r="G155" s="59">
        <v>0</v>
      </c>
      <c r="H155" s="70">
        <v>390</v>
      </c>
      <c r="I155" s="70">
        <v>390</v>
      </c>
      <c r="J155" s="70">
        <v>0</v>
      </c>
      <c r="K155" s="70">
        <v>0</v>
      </c>
      <c r="L155" s="90">
        <v>0</v>
      </c>
      <c r="M155" s="90">
        <v>0</v>
      </c>
      <c r="N155" s="90">
        <v>0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  <c r="T155" s="90">
        <v>0</v>
      </c>
      <c r="U155" s="90">
        <f t="shared" si="23"/>
        <v>0</v>
      </c>
    </row>
    <row r="156" spans="1:21" x14ac:dyDescent="0.25">
      <c r="A156" s="72" t="s">
        <v>146</v>
      </c>
      <c r="B156" s="59"/>
      <c r="C156" s="59" t="s">
        <v>25</v>
      </c>
      <c r="D156" s="59" t="s">
        <v>13</v>
      </c>
      <c r="E156" s="60">
        <v>172</v>
      </c>
      <c r="F156" s="59">
        <v>0</v>
      </c>
      <c r="G156" s="59">
        <v>0</v>
      </c>
      <c r="H156" s="70">
        <v>172</v>
      </c>
      <c r="I156" s="70">
        <v>172</v>
      </c>
      <c r="J156" s="70">
        <v>0</v>
      </c>
      <c r="K156" s="70">
        <v>0</v>
      </c>
      <c r="L156" s="90">
        <v>0</v>
      </c>
      <c r="M156" s="90">
        <v>0</v>
      </c>
      <c r="N156" s="90">
        <v>0</v>
      </c>
      <c r="O156" s="90">
        <v>0</v>
      </c>
      <c r="P156" s="90">
        <v>0</v>
      </c>
      <c r="Q156" s="90">
        <v>0</v>
      </c>
      <c r="R156" s="90">
        <v>0</v>
      </c>
      <c r="S156" s="90">
        <v>0</v>
      </c>
      <c r="T156" s="90">
        <v>0</v>
      </c>
      <c r="U156" s="90">
        <f t="shared" si="23"/>
        <v>0</v>
      </c>
    </row>
    <row r="157" spans="1:21" x14ac:dyDescent="0.25">
      <c r="A157" s="72" t="s">
        <v>147</v>
      </c>
      <c r="B157" s="69"/>
      <c r="C157" s="59" t="s">
        <v>25</v>
      </c>
      <c r="D157" s="59" t="s">
        <v>13</v>
      </c>
      <c r="E157" s="60">
        <v>47</v>
      </c>
      <c r="F157" s="59">
        <v>0</v>
      </c>
      <c r="G157" s="59">
        <v>0</v>
      </c>
      <c r="H157" s="70">
        <v>47</v>
      </c>
      <c r="I157" s="70">
        <v>47</v>
      </c>
      <c r="J157" s="70">
        <v>0</v>
      </c>
      <c r="K157" s="70">
        <v>0</v>
      </c>
      <c r="L157" s="90">
        <v>0</v>
      </c>
      <c r="M157" s="90">
        <v>0</v>
      </c>
      <c r="N157" s="90">
        <v>0</v>
      </c>
      <c r="O157" s="90">
        <v>0</v>
      </c>
      <c r="P157" s="90">
        <v>0</v>
      </c>
      <c r="Q157" s="90">
        <v>0</v>
      </c>
      <c r="R157" s="90">
        <v>0</v>
      </c>
      <c r="S157" s="90">
        <v>0</v>
      </c>
      <c r="T157" s="90">
        <v>0</v>
      </c>
      <c r="U157" s="90">
        <f t="shared" si="23"/>
        <v>0</v>
      </c>
    </row>
    <row r="158" spans="1:21" x14ac:dyDescent="0.25">
      <c r="A158" s="72" t="s">
        <v>148</v>
      </c>
      <c r="B158" s="69"/>
      <c r="C158" s="59" t="s">
        <v>149</v>
      </c>
      <c r="D158" s="59" t="s">
        <v>13</v>
      </c>
      <c r="E158" s="60">
        <v>71</v>
      </c>
      <c r="F158" s="59">
        <v>0</v>
      </c>
      <c r="G158" s="59">
        <v>0</v>
      </c>
      <c r="H158" s="70">
        <v>0</v>
      </c>
      <c r="I158" s="70">
        <v>117</v>
      </c>
      <c r="J158" s="70">
        <v>0</v>
      </c>
      <c r="K158" s="70">
        <v>0</v>
      </c>
      <c r="L158" s="90">
        <v>0</v>
      </c>
      <c r="M158" s="90">
        <v>0</v>
      </c>
      <c r="N158" s="90">
        <v>0</v>
      </c>
      <c r="O158" s="90">
        <v>0</v>
      </c>
      <c r="P158" s="90">
        <v>0</v>
      </c>
      <c r="Q158" s="90">
        <v>0</v>
      </c>
      <c r="R158" s="90">
        <v>0</v>
      </c>
      <c r="S158" s="90">
        <v>0</v>
      </c>
      <c r="T158" s="90">
        <v>0</v>
      </c>
      <c r="U158" s="90">
        <f t="shared" si="23"/>
        <v>0</v>
      </c>
    </row>
    <row r="159" spans="1:21" x14ac:dyDescent="0.25">
      <c r="A159" s="72" t="s">
        <v>150</v>
      </c>
      <c r="B159" s="69"/>
      <c r="C159" s="59" t="s">
        <v>149</v>
      </c>
      <c r="D159" s="59" t="s">
        <v>13</v>
      </c>
      <c r="E159" s="60">
        <v>100</v>
      </c>
      <c r="F159" s="59">
        <v>0</v>
      </c>
      <c r="G159" s="59">
        <v>0</v>
      </c>
      <c r="H159" s="70">
        <v>0</v>
      </c>
      <c r="I159" s="70">
        <v>24</v>
      </c>
      <c r="J159" s="70">
        <v>0</v>
      </c>
      <c r="K159" s="70">
        <v>0</v>
      </c>
      <c r="L159" s="90">
        <v>0</v>
      </c>
      <c r="M159" s="90">
        <v>0</v>
      </c>
      <c r="N159" s="90">
        <v>0</v>
      </c>
      <c r="O159" s="90">
        <v>0</v>
      </c>
      <c r="P159" s="90">
        <v>0</v>
      </c>
      <c r="Q159" s="90">
        <v>0</v>
      </c>
      <c r="R159" s="90">
        <v>0</v>
      </c>
      <c r="S159" s="90">
        <v>0</v>
      </c>
      <c r="T159" s="90">
        <v>0</v>
      </c>
      <c r="U159" s="90">
        <f t="shared" si="23"/>
        <v>0</v>
      </c>
    </row>
    <row r="160" spans="1:21" s="63" customFormat="1" x14ac:dyDescent="0.25">
      <c r="A160" s="69" t="s">
        <v>151</v>
      </c>
      <c r="B160" s="59" t="s">
        <v>133</v>
      </c>
      <c r="C160" s="59" t="s">
        <v>152</v>
      </c>
      <c r="D160" s="59" t="s">
        <v>13</v>
      </c>
      <c r="E160" s="59">
        <v>355</v>
      </c>
      <c r="F160" s="59">
        <v>0</v>
      </c>
      <c r="G160" s="59">
        <v>0</v>
      </c>
      <c r="H160" s="59">
        <v>0</v>
      </c>
      <c r="I160" s="59">
        <v>0</v>
      </c>
      <c r="J160" s="70">
        <v>0</v>
      </c>
      <c r="K160" s="70">
        <v>0</v>
      </c>
      <c r="L160" s="90">
        <v>0</v>
      </c>
      <c r="M160" s="90">
        <v>0</v>
      </c>
      <c r="N160" s="90">
        <v>0</v>
      </c>
      <c r="O160" s="90">
        <v>0</v>
      </c>
      <c r="P160" s="90">
        <v>0</v>
      </c>
      <c r="Q160" s="90">
        <v>0</v>
      </c>
      <c r="R160" s="90">
        <v>0</v>
      </c>
      <c r="S160" s="90">
        <v>0</v>
      </c>
      <c r="T160" s="90">
        <v>0</v>
      </c>
      <c r="U160" s="90">
        <f t="shared" si="23"/>
        <v>0</v>
      </c>
    </row>
    <row r="161" spans="1:21" s="63" customFormat="1" x14ac:dyDescent="0.25">
      <c r="A161" s="69" t="s">
        <v>153</v>
      </c>
      <c r="B161" s="59" t="s">
        <v>133</v>
      </c>
      <c r="C161" s="59" t="s">
        <v>152</v>
      </c>
      <c r="D161" s="59" t="s">
        <v>13</v>
      </c>
      <c r="E161" s="60">
        <v>355</v>
      </c>
      <c r="F161" s="59">
        <v>0</v>
      </c>
      <c r="G161" s="59">
        <v>0</v>
      </c>
      <c r="H161" s="59">
        <v>0</v>
      </c>
      <c r="I161" s="59">
        <v>0</v>
      </c>
      <c r="J161" s="70">
        <v>0</v>
      </c>
      <c r="K161" s="70">
        <v>0</v>
      </c>
      <c r="L161" s="90">
        <v>0</v>
      </c>
      <c r="M161" s="90">
        <v>0</v>
      </c>
      <c r="N161" s="90">
        <v>0</v>
      </c>
      <c r="O161" s="90">
        <v>0</v>
      </c>
      <c r="P161" s="90">
        <v>0</v>
      </c>
      <c r="Q161" s="90">
        <v>0</v>
      </c>
      <c r="R161" s="90">
        <v>0</v>
      </c>
      <c r="S161" s="90">
        <v>0</v>
      </c>
      <c r="T161" s="90">
        <v>0</v>
      </c>
      <c r="U161" s="90">
        <f t="shared" si="23"/>
        <v>0</v>
      </c>
    </row>
    <row r="162" spans="1:21" s="63" customFormat="1" x14ac:dyDescent="0.25">
      <c r="A162" s="69" t="s">
        <v>154</v>
      </c>
      <c r="B162" s="59" t="s">
        <v>133</v>
      </c>
      <c r="C162" s="59" t="s">
        <v>152</v>
      </c>
      <c r="D162" s="59" t="s">
        <v>13</v>
      </c>
      <c r="E162" s="60">
        <v>178</v>
      </c>
      <c r="F162" s="59">
        <v>0</v>
      </c>
      <c r="G162" s="59">
        <v>0</v>
      </c>
      <c r="H162" s="59">
        <v>0</v>
      </c>
      <c r="I162" s="59">
        <v>0</v>
      </c>
      <c r="J162" s="70">
        <v>0</v>
      </c>
      <c r="K162" s="70">
        <v>0</v>
      </c>
      <c r="L162" s="90">
        <v>0</v>
      </c>
      <c r="M162" s="90">
        <v>0</v>
      </c>
      <c r="N162" s="90">
        <v>0</v>
      </c>
      <c r="O162" s="90">
        <v>0</v>
      </c>
      <c r="P162" s="90">
        <v>0</v>
      </c>
      <c r="Q162" s="90">
        <v>0</v>
      </c>
      <c r="R162" s="90">
        <v>0</v>
      </c>
      <c r="S162" s="90">
        <v>0</v>
      </c>
      <c r="T162" s="90">
        <v>0</v>
      </c>
      <c r="U162" s="90">
        <f t="shared" si="23"/>
        <v>0</v>
      </c>
    </row>
    <row r="163" spans="1:21" x14ac:dyDescent="0.25">
      <c r="A163" s="69" t="s">
        <v>155</v>
      </c>
      <c r="B163" s="59"/>
      <c r="C163" s="59" t="s">
        <v>149</v>
      </c>
      <c r="D163" s="59" t="s">
        <v>13</v>
      </c>
      <c r="E163" s="60">
        <v>184</v>
      </c>
      <c r="F163" s="59">
        <v>0</v>
      </c>
      <c r="G163" s="59">
        <v>0</v>
      </c>
      <c r="H163" s="70">
        <v>0</v>
      </c>
      <c r="I163" s="70">
        <v>113</v>
      </c>
      <c r="J163" s="70">
        <v>0</v>
      </c>
      <c r="K163" s="70">
        <v>0</v>
      </c>
      <c r="L163" s="90">
        <v>0</v>
      </c>
      <c r="M163" s="90">
        <v>0</v>
      </c>
      <c r="N163" s="90">
        <v>0</v>
      </c>
      <c r="O163" s="90">
        <v>0</v>
      </c>
      <c r="P163" s="90">
        <v>0</v>
      </c>
      <c r="Q163" s="90">
        <v>0</v>
      </c>
      <c r="R163" s="90">
        <v>0</v>
      </c>
      <c r="S163" s="90">
        <v>0</v>
      </c>
      <c r="T163" s="90">
        <v>0</v>
      </c>
      <c r="U163" s="90">
        <f t="shared" si="23"/>
        <v>0</v>
      </c>
    </row>
    <row r="164" spans="1:21" x14ac:dyDescent="0.25">
      <c r="A164" s="69" t="s">
        <v>156</v>
      </c>
      <c r="B164" s="59"/>
      <c r="C164" s="59" t="s">
        <v>149</v>
      </c>
      <c r="D164" s="59" t="s">
        <v>13</v>
      </c>
      <c r="E164" s="60">
        <v>81</v>
      </c>
      <c r="F164" s="59">
        <v>0</v>
      </c>
      <c r="G164" s="59">
        <v>0</v>
      </c>
      <c r="H164" s="70">
        <v>0</v>
      </c>
      <c r="I164" s="70">
        <v>17</v>
      </c>
      <c r="J164" s="70">
        <v>0</v>
      </c>
      <c r="K164" s="70">
        <v>0</v>
      </c>
      <c r="L164" s="90">
        <v>0</v>
      </c>
      <c r="M164" s="90">
        <v>0</v>
      </c>
      <c r="N164" s="90">
        <v>0</v>
      </c>
      <c r="O164" s="90">
        <v>0</v>
      </c>
      <c r="P164" s="90">
        <v>0</v>
      </c>
      <c r="Q164" s="90">
        <v>0</v>
      </c>
      <c r="R164" s="90">
        <v>0</v>
      </c>
      <c r="S164" s="90">
        <v>0</v>
      </c>
      <c r="T164" s="90">
        <v>0</v>
      </c>
      <c r="U164" s="90">
        <f t="shared" si="23"/>
        <v>0</v>
      </c>
    </row>
    <row r="165" spans="1:21" x14ac:dyDescent="0.25">
      <c r="A165" s="69" t="s">
        <v>157</v>
      </c>
      <c r="B165" s="59" t="s">
        <v>133</v>
      </c>
      <c r="C165" s="59" t="s">
        <v>149</v>
      </c>
      <c r="D165" s="59" t="s">
        <v>13</v>
      </c>
      <c r="E165" s="60">
        <v>180</v>
      </c>
      <c r="F165" s="59">
        <v>0</v>
      </c>
      <c r="G165" s="59">
        <v>0</v>
      </c>
      <c r="H165" s="70">
        <v>0</v>
      </c>
      <c r="I165" s="70">
        <v>164</v>
      </c>
      <c r="J165" s="70">
        <v>0</v>
      </c>
      <c r="K165" s="70">
        <v>0</v>
      </c>
      <c r="L165" s="90">
        <v>0</v>
      </c>
      <c r="M165" s="90">
        <v>0</v>
      </c>
      <c r="N165" s="90">
        <v>0</v>
      </c>
      <c r="O165" s="90">
        <v>0</v>
      </c>
      <c r="P165" s="90">
        <v>0</v>
      </c>
      <c r="Q165" s="90">
        <v>0</v>
      </c>
      <c r="R165" s="90">
        <v>0</v>
      </c>
      <c r="S165" s="90">
        <v>0</v>
      </c>
      <c r="T165" s="90">
        <v>0</v>
      </c>
      <c r="U165" s="90">
        <f t="shared" si="23"/>
        <v>0</v>
      </c>
    </row>
    <row r="166" spans="1:21" x14ac:dyDescent="0.25">
      <c r="A166" s="69" t="s">
        <v>158</v>
      </c>
      <c r="B166" s="59"/>
      <c r="C166" s="59" t="s">
        <v>149</v>
      </c>
      <c r="D166" s="59" t="s">
        <v>13</v>
      </c>
      <c r="E166" s="60">
        <v>309</v>
      </c>
      <c r="F166" s="59">
        <v>0</v>
      </c>
      <c r="G166" s="59">
        <v>0</v>
      </c>
      <c r="H166" s="70">
        <v>0</v>
      </c>
      <c r="I166" s="70">
        <v>250</v>
      </c>
      <c r="J166" s="70">
        <v>0</v>
      </c>
      <c r="K166" s="70">
        <v>0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90">
        <v>0</v>
      </c>
      <c r="T166" s="90">
        <v>0</v>
      </c>
      <c r="U166" s="90">
        <f t="shared" si="23"/>
        <v>0</v>
      </c>
    </row>
    <row r="167" spans="1:21" s="63" customFormat="1" x14ac:dyDescent="0.25">
      <c r="A167" s="69" t="s">
        <v>159</v>
      </c>
      <c r="B167" s="59" t="s">
        <v>133</v>
      </c>
      <c r="C167" s="59" t="s">
        <v>149</v>
      </c>
      <c r="D167" s="59" t="s">
        <v>13</v>
      </c>
      <c r="E167" s="60">
        <v>28</v>
      </c>
      <c r="F167" s="59">
        <v>0</v>
      </c>
      <c r="G167" s="59">
        <v>0</v>
      </c>
      <c r="H167" s="70">
        <v>0</v>
      </c>
      <c r="I167" s="70">
        <v>0</v>
      </c>
      <c r="J167" s="70">
        <v>0</v>
      </c>
      <c r="K167" s="70">
        <v>0</v>
      </c>
      <c r="L167" s="92">
        <v>0</v>
      </c>
      <c r="M167" s="90">
        <v>0</v>
      </c>
      <c r="N167" s="90">
        <v>0</v>
      </c>
      <c r="O167" s="90">
        <v>0</v>
      </c>
      <c r="P167" s="90">
        <v>0</v>
      </c>
      <c r="Q167" s="90">
        <v>0</v>
      </c>
      <c r="R167" s="90">
        <v>0</v>
      </c>
      <c r="S167" s="90">
        <v>0</v>
      </c>
      <c r="T167" s="90">
        <v>0</v>
      </c>
      <c r="U167" s="90">
        <f t="shared" si="23"/>
        <v>0</v>
      </c>
    </row>
    <row r="168" spans="1:21" ht="15.75" thickBot="1" x14ac:dyDescent="0.3">
      <c r="A168" s="20" t="s">
        <v>10</v>
      </c>
      <c r="B168" s="20" t="s">
        <v>10</v>
      </c>
      <c r="C168" s="21" t="s">
        <v>10</v>
      </c>
      <c r="D168" s="21" t="s">
        <v>10</v>
      </c>
      <c r="E168" s="21" t="s">
        <v>10</v>
      </c>
      <c r="F168" s="22" t="s">
        <v>10</v>
      </c>
      <c r="G168" s="29" t="s">
        <v>10</v>
      </c>
      <c r="L168" s="87"/>
      <c r="M168" s="87"/>
      <c r="N168" s="87"/>
      <c r="O168" s="87"/>
      <c r="P168" s="87"/>
      <c r="Q168" s="87"/>
      <c r="R168" s="87"/>
      <c r="S168" s="87"/>
      <c r="T168" s="87"/>
      <c r="U168" s="88"/>
    </row>
    <row r="169" spans="1:21" ht="15.75" thickBot="1" x14ac:dyDescent="0.3">
      <c r="A169" s="42" t="s">
        <v>160</v>
      </c>
      <c r="B169" s="43"/>
      <c r="C169" s="24"/>
      <c r="D169" s="25"/>
      <c r="E169" s="10">
        <f t="shared" ref="E169:T169" si="24">SUM(E171:E188)</f>
        <v>19476.024999999998</v>
      </c>
      <c r="F169" s="10">
        <f t="shared" si="24"/>
        <v>2774</v>
      </c>
      <c r="G169" s="10">
        <f t="shared" si="24"/>
        <v>2665</v>
      </c>
      <c r="H169" s="10">
        <f t="shared" si="24"/>
        <v>3467</v>
      </c>
      <c r="I169" s="10">
        <f t="shared" si="24"/>
        <v>3531</v>
      </c>
      <c r="J169" s="10">
        <f t="shared" si="24"/>
        <v>1889</v>
      </c>
      <c r="K169" s="10">
        <f t="shared" si="24"/>
        <v>1298</v>
      </c>
      <c r="L169" s="10">
        <f t="shared" si="24"/>
        <v>15</v>
      </c>
      <c r="M169" s="10">
        <f t="shared" si="24"/>
        <v>12</v>
      </c>
      <c r="N169" s="10">
        <f t="shared" si="24"/>
        <v>129</v>
      </c>
      <c r="O169" s="10">
        <f t="shared" si="24"/>
        <v>116</v>
      </c>
      <c r="P169" s="10">
        <f t="shared" si="24"/>
        <v>182</v>
      </c>
      <c r="Q169" s="10">
        <f t="shared" si="24"/>
        <v>76</v>
      </c>
      <c r="R169" s="10">
        <f t="shared" si="24"/>
        <v>66</v>
      </c>
      <c r="S169" s="10">
        <f t="shared" si="24"/>
        <v>70</v>
      </c>
      <c r="T169" s="10">
        <f t="shared" si="24"/>
        <v>27</v>
      </c>
      <c r="U169" s="10">
        <f>SUM(L169:T169)</f>
        <v>693</v>
      </c>
    </row>
    <row r="170" spans="1:21" x14ac:dyDescent="0.25">
      <c r="A170" s="22" t="s">
        <v>10</v>
      </c>
      <c r="B170" s="22" t="s">
        <v>10</v>
      </c>
      <c r="C170" s="44" t="s">
        <v>10</v>
      </c>
      <c r="D170" s="44" t="s">
        <v>10</v>
      </c>
      <c r="E170" s="45" t="s">
        <v>10</v>
      </c>
      <c r="F170" s="46" t="s">
        <v>10</v>
      </c>
      <c r="L170" s="87"/>
      <c r="M170" s="87"/>
      <c r="N170" s="87"/>
      <c r="O170" s="87"/>
      <c r="P170" s="87"/>
      <c r="Q170" s="87"/>
      <c r="R170" s="87"/>
      <c r="S170" s="87"/>
      <c r="T170" s="87"/>
      <c r="U170" s="88"/>
    </row>
    <row r="171" spans="1:21" x14ac:dyDescent="0.25">
      <c r="A171" s="73" t="s">
        <v>161</v>
      </c>
      <c r="B171" s="59"/>
      <c r="C171" s="59" t="s">
        <v>25</v>
      </c>
      <c r="D171" s="59" t="s">
        <v>13</v>
      </c>
      <c r="E171" s="74">
        <v>267</v>
      </c>
      <c r="F171" s="59">
        <v>0</v>
      </c>
      <c r="G171" s="59">
        <v>0</v>
      </c>
      <c r="H171" s="70">
        <v>267</v>
      </c>
      <c r="I171" s="70">
        <v>267</v>
      </c>
      <c r="J171" s="70">
        <v>0</v>
      </c>
      <c r="K171" s="70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90">
        <f>SUM(L171:T171)</f>
        <v>0</v>
      </c>
    </row>
    <row r="172" spans="1:21" x14ac:dyDescent="0.25">
      <c r="A172" s="73" t="s">
        <v>162</v>
      </c>
      <c r="B172" s="59"/>
      <c r="C172" s="59" t="s">
        <v>25</v>
      </c>
      <c r="D172" s="59" t="s">
        <v>13</v>
      </c>
      <c r="E172" s="74">
        <v>29</v>
      </c>
      <c r="F172" s="59">
        <v>0</v>
      </c>
      <c r="G172" s="59">
        <v>0</v>
      </c>
      <c r="H172" s="70">
        <v>29</v>
      </c>
      <c r="I172" s="70">
        <v>29</v>
      </c>
      <c r="J172" s="70">
        <v>0</v>
      </c>
      <c r="K172" s="70">
        <v>0</v>
      </c>
      <c r="L172" s="89">
        <v>0</v>
      </c>
      <c r="M172" s="89">
        <v>0</v>
      </c>
      <c r="N172" s="89">
        <v>0</v>
      </c>
      <c r="O172" s="89">
        <v>0</v>
      </c>
      <c r="P172" s="89">
        <v>0</v>
      </c>
      <c r="Q172" s="89">
        <v>0</v>
      </c>
      <c r="R172" s="89">
        <v>0</v>
      </c>
      <c r="S172" s="89">
        <v>0</v>
      </c>
      <c r="T172" s="89">
        <v>0</v>
      </c>
      <c r="U172" s="90">
        <f t="shared" ref="U172:U176" si="25">SUM(L172:T172)</f>
        <v>0</v>
      </c>
    </row>
    <row r="173" spans="1:21" x14ac:dyDescent="0.25">
      <c r="A173" s="73" t="s">
        <v>163</v>
      </c>
      <c r="B173" s="59"/>
      <c r="C173" s="59" t="s">
        <v>25</v>
      </c>
      <c r="D173" s="59" t="s">
        <v>13</v>
      </c>
      <c r="E173" s="74">
        <v>58</v>
      </c>
      <c r="F173" s="59"/>
      <c r="G173" s="59"/>
      <c r="H173" s="70">
        <v>58</v>
      </c>
      <c r="I173" s="70">
        <v>58</v>
      </c>
      <c r="J173" s="70">
        <v>0</v>
      </c>
      <c r="K173" s="70">
        <v>0</v>
      </c>
      <c r="L173" s="89">
        <v>0</v>
      </c>
      <c r="M173" s="89">
        <v>0</v>
      </c>
      <c r="N173" s="89">
        <v>0</v>
      </c>
      <c r="O173" s="89">
        <v>0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  <c r="U173" s="90">
        <f t="shared" si="25"/>
        <v>0</v>
      </c>
    </row>
    <row r="174" spans="1:21" s="2" customFormat="1" x14ac:dyDescent="0.25">
      <c r="A174" s="73" t="s">
        <v>164</v>
      </c>
      <c r="B174" s="59"/>
      <c r="C174" s="59" t="s">
        <v>17</v>
      </c>
      <c r="D174" s="59" t="s">
        <v>13</v>
      </c>
      <c r="E174" s="74">
        <v>157</v>
      </c>
      <c r="F174" s="59">
        <v>0</v>
      </c>
      <c r="G174" s="59">
        <v>0</v>
      </c>
      <c r="H174" s="70">
        <v>0</v>
      </c>
      <c r="I174" s="70">
        <v>157</v>
      </c>
      <c r="J174" s="70">
        <v>0</v>
      </c>
      <c r="K174" s="70">
        <v>0</v>
      </c>
      <c r="L174" s="89">
        <v>0</v>
      </c>
      <c r="M174" s="89">
        <v>0</v>
      </c>
      <c r="N174" s="89">
        <v>0</v>
      </c>
      <c r="O174" s="89">
        <v>0</v>
      </c>
      <c r="P174" s="89">
        <v>0</v>
      </c>
      <c r="Q174" s="89">
        <v>0</v>
      </c>
      <c r="R174" s="89">
        <v>0</v>
      </c>
      <c r="S174" s="89">
        <v>0</v>
      </c>
      <c r="T174" s="89">
        <v>0</v>
      </c>
      <c r="U174" s="90">
        <f t="shared" si="25"/>
        <v>0</v>
      </c>
    </row>
    <row r="175" spans="1:21" s="2" customFormat="1" x14ac:dyDescent="0.25">
      <c r="A175" s="73" t="s">
        <v>165</v>
      </c>
      <c r="B175" s="59"/>
      <c r="C175" s="59" t="s">
        <v>37</v>
      </c>
      <c r="D175" s="59" t="s">
        <v>13</v>
      </c>
      <c r="E175" s="74">
        <v>312</v>
      </c>
      <c r="F175" s="59">
        <v>229</v>
      </c>
      <c r="G175" s="59">
        <v>229</v>
      </c>
      <c r="H175" s="70">
        <v>229</v>
      </c>
      <c r="I175" s="70">
        <v>229</v>
      </c>
      <c r="J175" s="70">
        <v>0</v>
      </c>
      <c r="K175" s="70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90">
        <f t="shared" si="25"/>
        <v>0</v>
      </c>
    </row>
    <row r="176" spans="1:21" s="2" customFormat="1" x14ac:dyDescent="0.25">
      <c r="A176" s="73" t="s">
        <v>166</v>
      </c>
      <c r="B176" s="59"/>
      <c r="C176" s="59" t="s">
        <v>63</v>
      </c>
      <c r="D176" s="59" t="s">
        <v>13</v>
      </c>
      <c r="E176" s="74">
        <v>105</v>
      </c>
      <c r="F176" s="59">
        <v>0</v>
      </c>
      <c r="G176" s="59">
        <v>0</v>
      </c>
      <c r="H176" s="70">
        <v>34</v>
      </c>
      <c r="I176" s="70">
        <v>34</v>
      </c>
      <c r="J176" s="70">
        <v>0</v>
      </c>
      <c r="K176" s="70">
        <v>0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90">
        <f t="shared" si="25"/>
        <v>0</v>
      </c>
    </row>
    <row r="177" spans="1:23" s="81" customFormat="1" x14ac:dyDescent="0.25">
      <c r="A177" s="84" t="s">
        <v>182</v>
      </c>
      <c r="B177" s="79"/>
      <c r="C177" s="79" t="s">
        <v>63</v>
      </c>
      <c r="D177" s="79" t="s">
        <v>13</v>
      </c>
      <c r="E177" s="85">
        <f>8*200</f>
        <v>1600</v>
      </c>
      <c r="F177" s="79"/>
      <c r="G177" s="79"/>
      <c r="H177" s="83"/>
      <c r="I177" s="83">
        <v>0</v>
      </c>
      <c r="J177" s="83">
        <v>100</v>
      </c>
      <c r="K177" s="83">
        <v>100</v>
      </c>
      <c r="L177" s="91">
        <v>0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91">
        <v>0</v>
      </c>
      <c r="S177" s="91">
        <v>0</v>
      </c>
      <c r="T177" s="91">
        <v>0</v>
      </c>
      <c r="U177" s="91">
        <f>SUM(L177:T177)</f>
        <v>0</v>
      </c>
    </row>
    <row r="178" spans="1:23" s="2" customFormat="1" x14ac:dyDescent="0.25">
      <c r="A178" s="69" t="s">
        <v>167</v>
      </c>
      <c r="B178" s="59"/>
      <c r="C178" s="59" t="s">
        <v>37</v>
      </c>
      <c r="D178" s="59" t="s">
        <v>13</v>
      </c>
      <c r="E178" s="59">
        <v>400</v>
      </c>
      <c r="F178" s="59">
        <v>200</v>
      </c>
      <c r="G178" s="59">
        <v>200</v>
      </c>
      <c r="H178" s="70">
        <v>200</v>
      </c>
      <c r="I178" s="70">
        <v>200</v>
      </c>
      <c r="J178" s="70">
        <v>0</v>
      </c>
      <c r="K178" s="70">
        <v>0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89">
        <v>0</v>
      </c>
      <c r="R178" s="89">
        <v>0</v>
      </c>
      <c r="S178" s="89">
        <v>0</v>
      </c>
      <c r="T178" s="89">
        <v>0</v>
      </c>
      <c r="U178" s="89">
        <f>SUM(L178:T178)</f>
        <v>0</v>
      </c>
    </row>
    <row r="179" spans="1:23" s="2" customFormat="1" x14ac:dyDescent="0.25">
      <c r="A179" s="69" t="s">
        <v>168</v>
      </c>
      <c r="B179" s="59"/>
      <c r="C179" s="59" t="s">
        <v>37</v>
      </c>
      <c r="D179" s="59" t="s">
        <v>13</v>
      </c>
      <c r="E179" s="59">
        <v>400</v>
      </c>
      <c r="F179" s="59">
        <v>200</v>
      </c>
      <c r="G179" s="59">
        <v>200</v>
      </c>
      <c r="H179" s="70">
        <v>200</v>
      </c>
      <c r="I179" s="70">
        <v>200</v>
      </c>
      <c r="J179" s="70">
        <v>0</v>
      </c>
      <c r="K179" s="70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f t="shared" ref="U179:U186" si="26">SUM(L179:T179)</f>
        <v>0</v>
      </c>
    </row>
    <row r="180" spans="1:23" s="2" customFormat="1" x14ac:dyDescent="0.25">
      <c r="A180" s="69" t="s">
        <v>169</v>
      </c>
      <c r="B180" s="59"/>
      <c r="C180" s="59" t="s">
        <v>37</v>
      </c>
      <c r="D180" s="59" t="s">
        <v>13</v>
      </c>
      <c r="E180" s="59">
        <v>2400</v>
      </c>
      <c r="F180" s="59">
        <v>600</v>
      </c>
      <c r="G180" s="59">
        <v>600</v>
      </c>
      <c r="H180" s="70">
        <v>600</v>
      </c>
      <c r="I180" s="70">
        <v>600</v>
      </c>
      <c r="J180" s="70">
        <v>0</v>
      </c>
      <c r="K180" s="70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f t="shared" si="26"/>
        <v>0</v>
      </c>
    </row>
    <row r="181" spans="1:23" s="2" customFormat="1" x14ac:dyDescent="0.25">
      <c r="A181" s="69" t="s">
        <v>170</v>
      </c>
      <c r="B181" s="59"/>
      <c r="C181" s="59" t="s">
        <v>37</v>
      </c>
      <c r="D181" s="59" t="s">
        <v>13</v>
      </c>
      <c r="E181" s="59">
        <v>1400</v>
      </c>
      <c r="F181" s="59">
        <v>400</v>
      </c>
      <c r="G181" s="59">
        <v>400</v>
      </c>
      <c r="H181" s="70">
        <v>400</v>
      </c>
      <c r="I181" s="70">
        <v>400</v>
      </c>
      <c r="J181" s="70">
        <v>0</v>
      </c>
      <c r="K181" s="70">
        <v>0</v>
      </c>
      <c r="L181" s="89">
        <v>0</v>
      </c>
      <c r="M181" s="89">
        <v>0</v>
      </c>
      <c r="N181" s="89">
        <v>0</v>
      </c>
      <c r="O181" s="89">
        <v>0</v>
      </c>
      <c r="P181" s="89">
        <v>0</v>
      </c>
      <c r="Q181" s="89">
        <v>0</v>
      </c>
      <c r="R181" s="89">
        <v>0</v>
      </c>
      <c r="S181" s="89">
        <v>0</v>
      </c>
      <c r="T181" s="89">
        <v>0</v>
      </c>
      <c r="U181" s="89">
        <f t="shared" si="26"/>
        <v>0</v>
      </c>
    </row>
    <row r="182" spans="1:23" x14ac:dyDescent="0.25">
      <c r="A182" s="69" t="s">
        <v>171</v>
      </c>
      <c r="B182" s="59" t="s">
        <v>133</v>
      </c>
      <c r="C182" s="59" t="s">
        <v>125</v>
      </c>
      <c r="D182" s="59" t="s">
        <v>13</v>
      </c>
      <c r="E182" s="59">
        <v>3598</v>
      </c>
      <c r="F182" s="59">
        <v>500</v>
      </c>
      <c r="G182" s="59">
        <v>500</v>
      </c>
      <c r="H182" s="70">
        <v>500</v>
      </c>
      <c r="I182" s="70">
        <v>500</v>
      </c>
      <c r="J182" s="70">
        <v>400</v>
      </c>
      <c r="K182" s="70">
        <v>200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  <c r="Q182" s="89">
        <v>0</v>
      </c>
      <c r="R182" s="89">
        <v>0</v>
      </c>
      <c r="S182" s="89">
        <v>0</v>
      </c>
      <c r="T182" s="89">
        <v>0</v>
      </c>
      <c r="U182" s="89">
        <f t="shared" si="26"/>
        <v>0</v>
      </c>
    </row>
    <row r="183" spans="1:23" s="63" customFormat="1" x14ac:dyDescent="0.25">
      <c r="A183" s="69" t="s">
        <v>172</v>
      </c>
      <c r="B183" s="75" t="s">
        <v>133</v>
      </c>
      <c r="C183" s="75" t="s">
        <v>125</v>
      </c>
      <c r="D183" s="75" t="s">
        <v>13</v>
      </c>
      <c r="E183" s="59">
        <v>480</v>
      </c>
      <c r="F183" s="59">
        <v>0</v>
      </c>
      <c r="G183" s="59">
        <v>0</v>
      </c>
      <c r="H183" s="70">
        <v>0</v>
      </c>
      <c r="I183" s="70">
        <v>0</v>
      </c>
      <c r="J183" s="70">
        <v>0</v>
      </c>
      <c r="K183" s="70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9">
        <f t="shared" si="26"/>
        <v>0</v>
      </c>
    </row>
    <row r="184" spans="1:23" s="2" customFormat="1" x14ac:dyDescent="0.25">
      <c r="A184" s="69" t="s">
        <v>173</v>
      </c>
      <c r="B184" s="75"/>
      <c r="C184" s="75" t="s">
        <v>27</v>
      </c>
      <c r="D184" s="75" t="s">
        <v>20</v>
      </c>
      <c r="E184" s="59">
        <v>1280</v>
      </c>
      <c r="F184" s="59">
        <v>0</v>
      </c>
      <c r="G184" s="59">
        <v>0</v>
      </c>
      <c r="H184" s="70">
        <v>0</v>
      </c>
      <c r="I184" s="70">
        <v>130</v>
      </c>
      <c r="J184" s="70">
        <v>200</v>
      </c>
      <c r="K184" s="70">
        <v>150</v>
      </c>
      <c r="L184" s="89">
        <v>0</v>
      </c>
      <c r="M184" s="89">
        <v>0</v>
      </c>
      <c r="N184" s="89">
        <v>0</v>
      </c>
      <c r="O184" s="89">
        <v>0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f t="shared" si="26"/>
        <v>0</v>
      </c>
    </row>
    <row r="185" spans="1:23" s="2" customFormat="1" x14ac:dyDescent="0.25">
      <c r="A185" s="69" t="s">
        <v>173</v>
      </c>
      <c r="B185" s="75"/>
      <c r="C185" s="75" t="s">
        <v>27</v>
      </c>
      <c r="D185" s="75" t="s">
        <v>13</v>
      </c>
      <c r="E185" s="59">
        <v>27</v>
      </c>
      <c r="F185" s="59">
        <v>0</v>
      </c>
      <c r="G185" s="59">
        <v>0</v>
      </c>
      <c r="H185" s="70">
        <v>0</v>
      </c>
      <c r="I185" s="70">
        <v>27</v>
      </c>
      <c r="J185" s="70">
        <v>0</v>
      </c>
      <c r="K185" s="70">
        <v>27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f t="shared" si="26"/>
        <v>0</v>
      </c>
    </row>
    <row r="186" spans="1:23" x14ac:dyDescent="0.25">
      <c r="A186" s="69" t="s">
        <v>174</v>
      </c>
      <c r="B186" s="59"/>
      <c r="C186" s="59" t="s">
        <v>24</v>
      </c>
      <c r="D186" s="59" t="s">
        <v>20</v>
      </c>
      <c r="E186" s="60">
        <v>2520</v>
      </c>
      <c r="F186" s="60">
        <v>645</v>
      </c>
      <c r="G186" s="59">
        <v>500</v>
      </c>
      <c r="H186" s="70">
        <v>750</v>
      </c>
      <c r="I186" s="70">
        <v>500</v>
      </c>
      <c r="J186" s="70">
        <v>600</v>
      </c>
      <c r="K186" s="70">
        <v>432</v>
      </c>
      <c r="L186" s="89">
        <v>0</v>
      </c>
      <c r="M186" s="89">
        <v>0</v>
      </c>
      <c r="N186" s="89">
        <v>108</v>
      </c>
      <c r="O186" s="89">
        <v>83</v>
      </c>
      <c r="P186" s="89">
        <v>133</v>
      </c>
      <c r="Q186" s="89">
        <v>63</v>
      </c>
      <c r="R186" s="89">
        <v>0</v>
      </c>
      <c r="S186" s="89">
        <v>43</v>
      </c>
      <c r="T186" s="89">
        <v>0</v>
      </c>
      <c r="U186" s="89">
        <f t="shared" si="26"/>
        <v>430</v>
      </c>
    </row>
    <row r="187" spans="1:23" s="81" customFormat="1" x14ac:dyDescent="0.25">
      <c r="A187" s="78" t="s">
        <v>177</v>
      </c>
      <c r="B187" s="79"/>
      <c r="C187" s="79" t="s">
        <v>24</v>
      </c>
      <c r="D187" s="79" t="s">
        <v>20</v>
      </c>
      <c r="E187" s="82">
        <f>10*177.721</f>
        <v>1777.21</v>
      </c>
      <c r="F187" s="60"/>
      <c r="G187" s="59"/>
      <c r="H187" s="70"/>
      <c r="I187" s="83">
        <v>0</v>
      </c>
      <c r="J187" s="83">
        <v>89</v>
      </c>
      <c r="K187" s="83">
        <v>89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s="91">
        <v>0</v>
      </c>
      <c r="R187" s="91">
        <v>50</v>
      </c>
      <c r="S187" s="91">
        <v>0</v>
      </c>
      <c r="T187" s="91">
        <v>0</v>
      </c>
      <c r="U187" s="91">
        <f>SUM(L187:T187)</f>
        <v>50</v>
      </c>
    </row>
    <row r="188" spans="1:23" x14ac:dyDescent="0.25">
      <c r="A188" s="69" t="s">
        <v>188</v>
      </c>
      <c r="B188" s="69"/>
      <c r="C188" s="59" t="s">
        <v>24</v>
      </c>
      <c r="D188" s="59" t="s">
        <v>20</v>
      </c>
      <c r="E188" s="60">
        <f>15*177.721</f>
        <v>2665.8150000000001</v>
      </c>
      <c r="F188" s="59">
        <v>0</v>
      </c>
      <c r="G188" s="59">
        <v>36</v>
      </c>
      <c r="H188" s="76">
        <v>200</v>
      </c>
      <c r="I188" s="76">
        <v>200</v>
      </c>
      <c r="J188" s="76">
        <v>500</v>
      </c>
      <c r="K188" s="76">
        <v>300</v>
      </c>
      <c r="L188" s="90">
        <v>15</v>
      </c>
      <c r="M188" s="90">
        <v>12</v>
      </c>
      <c r="N188" s="90">
        <v>21</v>
      </c>
      <c r="O188" s="90">
        <v>33</v>
      </c>
      <c r="P188" s="90">
        <v>49</v>
      </c>
      <c r="Q188" s="90">
        <v>13</v>
      </c>
      <c r="R188" s="90">
        <v>16</v>
      </c>
      <c r="S188" s="90">
        <v>27</v>
      </c>
      <c r="T188" s="90">
        <v>27</v>
      </c>
      <c r="U188" s="90">
        <f>SUM(L188:T188)</f>
        <v>213</v>
      </c>
    </row>
    <row r="189" spans="1:23" ht="15.75" thickBot="1" x14ac:dyDescent="0.3">
      <c r="A189" s="20" t="s">
        <v>10</v>
      </c>
      <c r="B189" s="20" t="s">
        <v>10</v>
      </c>
      <c r="C189" s="21" t="s">
        <v>10</v>
      </c>
      <c r="D189" s="21" t="s">
        <v>10</v>
      </c>
      <c r="E189" s="21" t="s">
        <v>10</v>
      </c>
      <c r="F189" s="22" t="s">
        <v>10</v>
      </c>
      <c r="L189" s="87"/>
      <c r="M189" s="87"/>
      <c r="N189" s="87"/>
      <c r="O189" s="87"/>
      <c r="P189" s="87"/>
      <c r="Q189" s="87"/>
      <c r="R189" s="87"/>
      <c r="S189" s="87"/>
      <c r="T189" s="87"/>
      <c r="U189" s="88"/>
    </row>
    <row r="190" spans="1:23" ht="15.75" thickBot="1" x14ac:dyDescent="0.3">
      <c r="A190" s="128" t="s">
        <v>175</v>
      </c>
      <c r="B190" s="129"/>
      <c r="C190" s="130"/>
      <c r="D190" s="131"/>
      <c r="E190" s="132">
        <f t="shared" ref="E190:O190" si="27">E169+E134+E119+E95+E87+E64+E40+E29+E8</f>
        <v>509098.00565046602</v>
      </c>
      <c r="F190" s="132">
        <f t="shared" si="27"/>
        <v>55858.138607500005</v>
      </c>
      <c r="G190" s="132">
        <f t="shared" si="27"/>
        <v>62907</v>
      </c>
      <c r="H190" s="132">
        <f t="shared" si="27"/>
        <v>37430</v>
      </c>
      <c r="I190" s="132">
        <f t="shared" si="27"/>
        <v>42858</v>
      </c>
      <c r="J190" s="132">
        <f t="shared" si="27"/>
        <v>38279</v>
      </c>
      <c r="K190" s="132">
        <f t="shared" si="27"/>
        <v>31838</v>
      </c>
      <c r="L190" s="132">
        <f t="shared" si="27"/>
        <v>1884</v>
      </c>
      <c r="M190" s="132">
        <f t="shared" si="27"/>
        <v>271</v>
      </c>
      <c r="N190" s="132">
        <f t="shared" si="27"/>
        <v>1294</v>
      </c>
      <c r="O190" s="132">
        <f t="shared" si="27"/>
        <v>738</v>
      </c>
      <c r="P190" s="132">
        <f t="shared" ref="P190:U190" si="28">P169+P134+P119+P95+P87+P64+P40+P29+P8</f>
        <v>753</v>
      </c>
      <c r="Q190" s="132">
        <f t="shared" si="28"/>
        <v>1941</v>
      </c>
      <c r="R190" s="132">
        <f t="shared" si="28"/>
        <v>808</v>
      </c>
      <c r="S190" s="132">
        <f t="shared" si="28"/>
        <v>1329</v>
      </c>
      <c r="T190" s="132">
        <f t="shared" si="28"/>
        <v>837</v>
      </c>
      <c r="U190" s="132">
        <f t="shared" si="28"/>
        <v>9855</v>
      </c>
      <c r="V190" s="133"/>
      <c r="W190" s="135"/>
    </row>
    <row r="191" spans="1:23" x14ac:dyDescent="0.25">
      <c r="C191" s="41"/>
      <c r="D191" s="41"/>
      <c r="G191" s="41"/>
    </row>
    <row r="192" spans="1:23" x14ac:dyDescent="0.25">
      <c r="C192" s="41"/>
      <c r="D192" s="41"/>
      <c r="G192" s="41"/>
      <c r="L192" s="133"/>
      <c r="N192" s="133"/>
      <c r="S192" s="135"/>
      <c r="T192" s="135"/>
    </row>
    <row r="193" spans="1:21" x14ac:dyDescent="0.25">
      <c r="C193" s="41"/>
      <c r="D193" s="41"/>
      <c r="G193" s="41"/>
      <c r="J193" s="134"/>
      <c r="K193" s="134"/>
      <c r="M193" s="133"/>
      <c r="N193" s="133"/>
      <c r="O193" s="133"/>
      <c r="P193" s="133"/>
      <c r="Q193" s="133"/>
      <c r="R193" s="133"/>
      <c r="S193" s="138"/>
      <c r="T193" s="138"/>
      <c r="U193" s="133"/>
    </row>
    <row r="194" spans="1:21" ht="15.75" thickBot="1" x14ac:dyDescent="0.3">
      <c r="C194" s="41"/>
      <c r="D194" s="41"/>
      <c r="G194" s="41"/>
      <c r="J194" s="134"/>
      <c r="K194" s="134"/>
      <c r="M194" s="133"/>
      <c r="N194" s="133"/>
      <c r="O194" s="133"/>
      <c r="P194" s="133"/>
      <c r="Q194" s="133"/>
      <c r="R194" s="133"/>
      <c r="S194" s="133"/>
      <c r="T194" s="133"/>
      <c r="U194" s="135"/>
    </row>
    <row r="195" spans="1:21" ht="27" thickBot="1" x14ac:dyDescent="0.3">
      <c r="A195" s="121" t="s">
        <v>203</v>
      </c>
      <c r="B195" s="122" t="s">
        <v>204</v>
      </c>
      <c r="C195" s="41"/>
      <c r="D195" s="41"/>
      <c r="G195" s="41"/>
    </row>
    <row r="196" spans="1:21" ht="15.75" thickBot="1" x14ac:dyDescent="0.3">
      <c r="A196" s="123" t="s">
        <v>11</v>
      </c>
      <c r="B196" s="124">
        <f>T8</f>
        <v>106</v>
      </c>
      <c r="C196" s="41"/>
      <c r="D196" s="41"/>
      <c r="G196" s="41"/>
    </row>
    <row r="197" spans="1:21" ht="15.75" thickBot="1" x14ac:dyDescent="0.3">
      <c r="A197" s="123" t="s">
        <v>38</v>
      </c>
      <c r="B197" s="125">
        <f>T29</f>
        <v>0</v>
      </c>
      <c r="C197" s="41"/>
      <c r="D197" s="41"/>
      <c r="G197" s="41"/>
    </row>
    <row r="198" spans="1:21" ht="15.75" thickBot="1" x14ac:dyDescent="0.3">
      <c r="A198" s="123" t="s">
        <v>50</v>
      </c>
      <c r="B198" s="124">
        <f>T40</f>
        <v>4</v>
      </c>
      <c r="C198" s="41"/>
      <c r="D198" s="41"/>
      <c r="G198" s="41"/>
    </row>
    <row r="199" spans="1:21" ht="15.75" thickBot="1" x14ac:dyDescent="0.3">
      <c r="A199" s="123" t="s">
        <v>73</v>
      </c>
      <c r="B199" s="125">
        <f>T64</f>
        <v>187</v>
      </c>
      <c r="C199" s="41"/>
      <c r="D199" s="41"/>
      <c r="G199" s="41"/>
    </row>
    <row r="200" spans="1:21" ht="15.75" thickBot="1" x14ac:dyDescent="0.3">
      <c r="A200" s="123" t="s">
        <v>92</v>
      </c>
      <c r="B200" s="124">
        <f>T87</f>
        <v>108</v>
      </c>
      <c r="C200" s="41"/>
      <c r="D200" s="41"/>
      <c r="G200" s="41"/>
    </row>
    <row r="201" spans="1:21" ht="15.75" thickBot="1" x14ac:dyDescent="0.3">
      <c r="A201" s="123" t="s">
        <v>97</v>
      </c>
      <c r="B201" s="125">
        <f>T95</f>
        <v>83</v>
      </c>
      <c r="C201" s="41"/>
      <c r="D201" s="41"/>
      <c r="G201" s="41"/>
    </row>
    <row r="202" spans="1:21" ht="15.75" thickBot="1" x14ac:dyDescent="0.3">
      <c r="A202" s="123" t="s">
        <v>119</v>
      </c>
      <c r="B202" s="124">
        <f>T119</f>
        <v>269</v>
      </c>
      <c r="C202" s="41"/>
      <c r="D202" s="41"/>
      <c r="G202" s="41"/>
    </row>
    <row r="203" spans="1:21" ht="15.75" thickBot="1" x14ac:dyDescent="0.3">
      <c r="A203" s="123" t="s">
        <v>131</v>
      </c>
      <c r="B203" s="125">
        <f>T134</f>
        <v>53</v>
      </c>
      <c r="C203" s="41"/>
      <c r="D203" s="41"/>
      <c r="G203" s="41"/>
    </row>
    <row r="204" spans="1:21" ht="15.75" thickBot="1" x14ac:dyDescent="0.3">
      <c r="A204" s="123" t="s">
        <v>160</v>
      </c>
      <c r="B204" s="124">
        <f>T169</f>
        <v>27</v>
      </c>
      <c r="C204" s="41"/>
      <c r="D204" s="41"/>
      <c r="G204" s="41"/>
    </row>
    <row r="205" spans="1:21" ht="15.75" thickBot="1" x14ac:dyDescent="0.3">
      <c r="A205" s="126" t="s">
        <v>205</v>
      </c>
      <c r="B205" s="127">
        <f>SUM(B196:B204)</f>
        <v>837</v>
      </c>
      <c r="C205" s="41"/>
      <c r="D205" s="41"/>
      <c r="G205" s="41"/>
    </row>
    <row r="206" spans="1:21" x14ac:dyDescent="0.25">
      <c r="C206" s="41"/>
      <c r="D206" s="41"/>
      <c r="G206" s="41"/>
    </row>
    <row r="207" spans="1:21" x14ac:dyDescent="0.25">
      <c r="C207" s="41"/>
      <c r="D207" s="41"/>
      <c r="G207" s="41"/>
    </row>
    <row r="208" spans="1:21" x14ac:dyDescent="0.25">
      <c r="C208" s="41"/>
      <c r="D208" s="41"/>
      <c r="G208" s="41"/>
    </row>
    <row r="209" spans="3:7" x14ac:dyDescent="0.25">
      <c r="C209" s="41"/>
      <c r="D209" s="41"/>
      <c r="G209" s="41"/>
    </row>
    <row r="210" spans="3:7" x14ac:dyDescent="0.25">
      <c r="C210" s="41"/>
      <c r="D210" s="41"/>
      <c r="G210" s="41"/>
    </row>
    <row r="211" spans="3:7" x14ac:dyDescent="0.25">
      <c r="C211" s="41"/>
      <c r="D211" s="41"/>
      <c r="G211" s="41"/>
    </row>
    <row r="212" spans="3:7" x14ac:dyDescent="0.25">
      <c r="C212" s="41"/>
      <c r="D212" s="41"/>
      <c r="G212" s="41"/>
    </row>
    <row r="213" spans="3:7" x14ac:dyDescent="0.25">
      <c r="C213" s="41"/>
      <c r="D213" s="41"/>
      <c r="G213" s="41"/>
    </row>
    <row r="214" spans="3:7" x14ac:dyDescent="0.25">
      <c r="C214" s="41"/>
      <c r="D214" s="41"/>
      <c r="G214" s="41"/>
    </row>
    <row r="215" spans="3:7" x14ac:dyDescent="0.25">
      <c r="C215" s="41"/>
      <c r="D215" s="41"/>
      <c r="G215" s="41"/>
    </row>
    <row r="216" spans="3:7" x14ac:dyDescent="0.25">
      <c r="C216" s="41"/>
      <c r="D216" s="41"/>
      <c r="G216" s="41"/>
    </row>
    <row r="217" spans="3:7" x14ac:dyDescent="0.25">
      <c r="C217" s="41"/>
      <c r="D217" s="41"/>
      <c r="G217" s="41"/>
    </row>
    <row r="218" spans="3:7" x14ac:dyDescent="0.25">
      <c r="C218" s="41"/>
      <c r="D218" s="41"/>
      <c r="G218" s="41"/>
    </row>
    <row r="219" spans="3:7" x14ac:dyDescent="0.25">
      <c r="C219" s="41"/>
      <c r="D219" s="41"/>
      <c r="G219" s="41"/>
    </row>
    <row r="220" spans="3:7" x14ac:dyDescent="0.25">
      <c r="C220" s="41"/>
      <c r="D220" s="41"/>
      <c r="G220" s="41"/>
    </row>
    <row r="221" spans="3:7" x14ac:dyDescent="0.25">
      <c r="C221" s="41"/>
      <c r="D221" s="41"/>
      <c r="G221" s="41"/>
    </row>
    <row r="222" spans="3:7" x14ac:dyDescent="0.25">
      <c r="C222" s="41"/>
      <c r="D222" s="41"/>
      <c r="G222" s="41"/>
    </row>
    <row r="223" spans="3:7" x14ac:dyDescent="0.25">
      <c r="C223" s="41"/>
      <c r="D223" s="41"/>
      <c r="G223" s="41"/>
    </row>
    <row r="224" spans="3:7" x14ac:dyDescent="0.25">
      <c r="C224" s="41"/>
      <c r="D224" s="41"/>
      <c r="G224" s="41"/>
    </row>
    <row r="225" spans="3:7" x14ac:dyDescent="0.25">
      <c r="C225" s="41"/>
      <c r="D225" s="41"/>
      <c r="G225" s="41"/>
    </row>
    <row r="226" spans="3:7" x14ac:dyDescent="0.25">
      <c r="C226" s="41"/>
      <c r="D226" s="41"/>
      <c r="G226" s="41"/>
    </row>
    <row r="227" spans="3:7" x14ac:dyDescent="0.25">
      <c r="C227" s="41"/>
      <c r="D227" s="41"/>
      <c r="G227" s="41"/>
    </row>
    <row r="228" spans="3:7" x14ac:dyDescent="0.25">
      <c r="C228" s="41"/>
      <c r="D228" s="41"/>
      <c r="G228" s="41"/>
    </row>
    <row r="229" spans="3:7" x14ac:dyDescent="0.25">
      <c r="C229" s="41"/>
      <c r="D229" s="41"/>
      <c r="G229" s="41"/>
    </row>
    <row r="230" spans="3:7" x14ac:dyDescent="0.25">
      <c r="C230" s="41"/>
      <c r="D230" s="41"/>
      <c r="G230" s="41"/>
    </row>
    <row r="231" spans="3:7" x14ac:dyDescent="0.25">
      <c r="C231" s="41"/>
      <c r="D231" s="41"/>
      <c r="G231" s="41"/>
    </row>
    <row r="232" spans="3:7" x14ac:dyDescent="0.25">
      <c r="C232" s="41"/>
      <c r="D232" s="41"/>
      <c r="G232" s="41"/>
    </row>
    <row r="233" spans="3:7" x14ac:dyDescent="0.25">
      <c r="C233" s="41"/>
      <c r="D233" s="41"/>
      <c r="G233" s="41"/>
    </row>
    <row r="234" spans="3:7" x14ac:dyDescent="0.25">
      <c r="C234" s="41"/>
      <c r="D234" s="41"/>
      <c r="G234" s="41"/>
    </row>
    <row r="235" spans="3:7" x14ac:dyDescent="0.25">
      <c r="C235" s="41"/>
      <c r="D235" s="41"/>
      <c r="G235" s="41"/>
    </row>
    <row r="236" spans="3:7" x14ac:dyDescent="0.25">
      <c r="C236" s="41"/>
      <c r="D236" s="41"/>
      <c r="G236" s="41"/>
    </row>
    <row r="237" spans="3:7" x14ac:dyDescent="0.25">
      <c r="C237" s="41"/>
      <c r="D237" s="41"/>
      <c r="G237" s="41"/>
    </row>
    <row r="238" spans="3:7" x14ac:dyDescent="0.25">
      <c r="C238" s="41"/>
      <c r="D238" s="41"/>
      <c r="G238" s="41"/>
    </row>
    <row r="239" spans="3:7" x14ac:dyDescent="0.25">
      <c r="C239" s="41"/>
      <c r="D239" s="41"/>
      <c r="G239" s="41"/>
    </row>
    <row r="240" spans="3:7" x14ac:dyDescent="0.25">
      <c r="C240" s="41"/>
      <c r="D240" s="41"/>
      <c r="G240" s="41"/>
    </row>
    <row r="241" spans="3:7" x14ac:dyDescent="0.25">
      <c r="C241" s="41"/>
      <c r="D241" s="41"/>
      <c r="G241" s="41"/>
    </row>
    <row r="242" spans="3:7" x14ac:dyDescent="0.25">
      <c r="C242" s="41"/>
      <c r="D242" s="41"/>
      <c r="G242" s="41"/>
    </row>
    <row r="243" spans="3:7" x14ac:dyDescent="0.25">
      <c r="C243" s="41"/>
      <c r="D243" s="41"/>
      <c r="G243" s="41"/>
    </row>
    <row r="244" spans="3:7" x14ac:dyDescent="0.25">
      <c r="C244" s="41"/>
      <c r="D244" s="41"/>
      <c r="G244" s="41"/>
    </row>
    <row r="245" spans="3:7" x14ac:dyDescent="0.25">
      <c r="C245" s="41"/>
      <c r="D245" s="41"/>
      <c r="G245" s="41"/>
    </row>
    <row r="246" spans="3:7" x14ac:dyDescent="0.25">
      <c r="C246" s="41"/>
      <c r="D246" s="41"/>
      <c r="G246" s="41"/>
    </row>
    <row r="247" spans="3:7" x14ac:dyDescent="0.25">
      <c r="C247" s="41"/>
      <c r="D247" s="41"/>
      <c r="G247" s="41"/>
    </row>
    <row r="248" spans="3:7" x14ac:dyDescent="0.25">
      <c r="C248" s="41"/>
      <c r="D248" s="41"/>
      <c r="G248" s="41"/>
    </row>
    <row r="249" spans="3:7" x14ac:dyDescent="0.25">
      <c r="C249" s="41"/>
      <c r="D249" s="41"/>
      <c r="G249" s="41"/>
    </row>
    <row r="250" spans="3:7" x14ac:dyDescent="0.25">
      <c r="C250" s="41"/>
      <c r="D250" s="41"/>
      <c r="G250" s="41"/>
    </row>
    <row r="251" spans="3:7" x14ac:dyDescent="0.25">
      <c r="C251" s="41"/>
      <c r="D251" s="41"/>
      <c r="G251" s="41"/>
    </row>
    <row r="252" spans="3:7" x14ac:dyDescent="0.25">
      <c r="C252" s="41"/>
      <c r="D252" s="41"/>
      <c r="G252" s="41"/>
    </row>
    <row r="253" spans="3:7" x14ac:dyDescent="0.25">
      <c r="C253" s="41"/>
      <c r="D253" s="41"/>
      <c r="G253" s="41"/>
    </row>
    <row r="254" spans="3:7" x14ac:dyDescent="0.25">
      <c r="C254" s="41"/>
      <c r="D254" s="41"/>
      <c r="G254" s="41"/>
    </row>
    <row r="255" spans="3:7" x14ac:dyDescent="0.25">
      <c r="C255" s="41"/>
      <c r="D255" s="41"/>
      <c r="G255" s="41"/>
    </row>
    <row r="256" spans="3:7" x14ac:dyDescent="0.25">
      <c r="C256" s="41"/>
      <c r="D256" s="41"/>
      <c r="G256" s="41"/>
    </row>
    <row r="257" spans="3:7" x14ac:dyDescent="0.25">
      <c r="C257" s="41"/>
      <c r="D257" s="41"/>
      <c r="G257" s="41"/>
    </row>
    <row r="258" spans="3:7" x14ac:dyDescent="0.25">
      <c r="C258" s="41"/>
      <c r="D258" s="41"/>
      <c r="G258" s="41"/>
    </row>
    <row r="259" spans="3:7" x14ac:dyDescent="0.25">
      <c r="C259" s="41"/>
      <c r="D259" s="41"/>
      <c r="G259" s="41"/>
    </row>
    <row r="260" spans="3:7" x14ac:dyDescent="0.25">
      <c r="C260" s="41"/>
      <c r="D260" s="41"/>
      <c r="G260" s="41"/>
    </row>
    <row r="261" spans="3:7" x14ac:dyDescent="0.25">
      <c r="C261" s="41"/>
      <c r="D261" s="41"/>
      <c r="G261" s="41"/>
    </row>
    <row r="262" spans="3:7" x14ac:dyDescent="0.25">
      <c r="C262" s="41"/>
      <c r="D262" s="41"/>
      <c r="G262" s="41"/>
    </row>
    <row r="263" spans="3:7" x14ac:dyDescent="0.25">
      <c r="C263" s="41"/>
      <c r="D263" s="41"/>
      <c r="G263" s="41"/>
    </row>
    <row r="264" spans="3:7" x14ac:dyDescent="0.25">
      <c r="C264" s="41"/>
      <c r="D264" s="41"/>
      <c r="G264" s="41"/>
    </row>
    <row r="265" spans="3:7" x14ac:dyDescent="0.25">
      <c r="C265" s="41"/>
      <c r="D265" s="41"/>
      <c r="G265" s="41"/>
    </row>
    <row r="266" spans="3:7" x14ac:dyDescent="0.25">
      <c r="C266" s="41"/>
      <c r="D266" s="41"/>
      <c r="G266" s="41"/>
    </row>
    <row r="267" spans="3:7" x14ac:dyDescent="0.25">
      <c r="C267" s="41"/>
      <c r="D267" s="41"/>
      <c r="G267" s="41"/>
    </row>
    <row r="268" spans="3:7" x14ac:dyDescent="0.25">
      <c r="C268" s="41"/>
      <c r="D268" s="41"/>
      <c r="G268" s="41"/>
    </row>
    <row r="269" spans="3:7" x14ac:dyDescent="0.25">
      <c r="C269" s="41"/>
      <c r="D269" s="41"/>
      <c r="G269" s="41"/>
    </row>
    <row r="270" spans="3:7" x14ac:dyDescent="0.25">
      <c r="C270" s="41"/>
      <c r="D270" s="41"/>
      <c r="G270" s="41"/>
    </row>
    <row r="271" spans="3:7" x14ac:dyDescent="0.25">
      <c r="C271" s="41"/>
      <c r="D271" s="41"/>
      <c r="G271" s="41"/>
    </row>
    <row r="272" spans="3:7" x14ac:dyDescent="0.25">
      <c r="C272" s="41"/>
      <c r="D272" s="41"/>
      <c r="G272" s="41"/>
    </row>
    <row r="273" spans="3:7" x14ac:dyDescent="0.25">
      <c r="C273" s="41"/>
      <c r="D273" s="41"/>
      <c r="G273" s="41"/>
    </row>
    <row r="274" spans="3:7" x14ac:dyDescent="0.25">
      <c r="C274" s="41"/>
      <c r="D274" s="41"/>
      <c r="G274" s="41"/>
    </row>
    <row r="275" spans="3:7" x14ac:dyDescent="0.25">
      <c r="C275" s="41"/>
      <c r="D275" s="41"/>
      <c r="G275" s="41"/>
    </row>
    <row r="276" spans="3:7" x14ac:dyDescent="0.25">
      <c r="C276" s="41"/>
      <c r="D276" s="41"/>
      <c r="G276" s="41"/>
    </row>
    <row r="277" spans="3:7" x14ac:dyDescent="0.25">
      <c r="C277" s="41"/>
      <c r="D277" s="41"/>
      <c r="G277" s="41"/>
    </row>
    <row r="278" spans="3:7" x14ac:dyDescent="0.25">
      <c r="C278" s="41"/>
      <c r="D278" s="41"/>
      <c r="G278" s="41"/>
    </row>
    <row r="279" spans="3:7" x14ac:dyDescent="0.25">
      <c r="C279" s="41"/>
      <c r="D279" s="41"/>
      <c r="G279" s="41"/>
    </row>
    <row r="280" spans="3:7" x14ac:dyDescent="0.25">
      <c r="C280" s="41"/>
      <c r="D280" s="41"/>
      <c r="G280" s="41"/>
    </row>
    <row r="281" spans="3:7" x14ac:dyDescent="0.25">
      <c r="C281" s="41"/>
      <c r="D281" s="41"/>
      <c r="G281" s="41"/>
    </row>
    <row r="282" spans="3:7" x14ac:dyDescent="0.25">
      <c r="C282" s="41"/>
      <c r="D282" s="41"/>
      <c r="G282" s="41"/>
    </row>
    <row r="283" spans="3:7" x14ac:dyDescent="0.25">
      <c r="C283" s="41"/>
      <c r="D283" s="41"/>
      <c r="G283" s="41"/>
    </row>
    <row r="284" spans="3:7" x14ac:dyDescent="0.25">
      <c r="C284" s="41"/>
      <c r="D284" s="41"/>
      <c r="G284" s="41"/>
    </row>
    <row r="285" spans="3:7" x14ac:dyDescent="0.25">
      <c r="C285" s="41"/>
      <c r="D285" s="41"/>
      <c r="G285" s="41"/>
    </row>
    <row r="286" spans="3:7" x14ac:dyDescent="0.25">
      <c r="C286" s="41"/>
      <c r="D286" s="41"/>
      <c r="G286" s="41"/>
    </row>
    <row r="287" spans="3:7" x14ac:dyDescent="0.25">
      <c r="C287" s="41"/>
      <c r="D287" s="41"/>
      <c r="G287" s="41"/>
    </row>
    <row r="288" spans="3:7" x14ac:dyDescent="0.25">
      <c r="C288" s="41"/>
      <c r="D288" s="41"/>
      <c r="G288" s="41"/>
    </row>
    <row r="289" spans="3:7" x14ac:dyDescent="0.25">
      <c r="C289" s="41"/>
      <c r="D289" s="41"/>
      <c r="G289" s="41"/>
    </row>
    <row r="290" spans="3:7" x14ac:dyDescent="0.25">
      <c r="C290" s="41"/>
      <c r="D290" s="41"/>
      <c r="G290" s="41"/>
    </row>
    <row r="291" spans="3:7" x14ac:dyDescent="0.25">
      <c r="C291" s="41"/>
      <c r="D291" s="41"/>
      <c r="G291" s="41"/>
    </row>
    <row r="292" spans="3:7" x14ac:dyDescent="0.25">
      <c r="C292" s="41"/>
      <c r="D292" s="41"/>
      <c r="G292" s="41"/>
    </row>
    <row r="293" spans="3:7" x14ac:dyDescent="0.25">
      <c r="C293" s="41"/>
      <c r="D293" s="41"/>
      <c r="G293" s="41"/>
    </row>
    <row r="294" spans="3:7" x14ac:dyDescent="0.25">
      <c r="C294" s="41"/>
      <c r="D294" s="41"/>
      <c r="G294" s="41"/>
    </row>
    <row r="295" spans="3:7" x14ac:dyDescent="0.25">
      <c r="C295" s="41"/>
      <c r="D295" s="41"/>
      <c r="G295" s="41"/>
    </row>
    <row r="296" spans="3:7" x14ac:dyDescent="0.25">
      <c r="C296" s="41"/>
      <c r="D296" s="41"/>
      <c r="G296" s="41"/>
    </row>
    <row r="297" spans="3:7" x14ac:dyDescent="0.25">
      <c r="C297" s="41"/>
      <c r="D297" s="41"/>
      <c r="G297" s="41"/>
    </row>
    <row r="298" spans="3:7" x14ac:dyDescent="0.25">
      <c r="C298" s="41"/>
      <c r="D298" s="41"/>
      <c r="G298" s="41"/>
    </row>
    <row r="299" spans="3:7" x14ac:dyDescent="0.25">
      <c r="C299" s="41"/>
      <c r="D299" s="41"/>
      <c r="G299" s="41"/>
    </row>
    <row r="300" spans="3:7" x14ac:dyDescent="0.25">
      <c r="C300" s="41"/>
      <c r="D300" s="41"/>
      <c r="G300" s="41"/>
    </row>
    <row r="301" spans="3:7" x14ac:dyDescent="0.25">
      <c r="C301" s="41"/>
      <c r="D301" s="41"/>
      <c r="G301" s="41"/>
    </row>
    <row r="302" spans="3:7" x14ac:dyDescent="0.25">
      <c r="C302" s="41"/>
      <c r="D302" s="41"/>
      <c r="G302" s="41"/>
    </row>
    <row r="303" spans="3:7" x14ac:dyDescent="0.25">
      <c r="C303" s="41"/>
      <c r="D303" s="41"/>
      <c r="G303" s="41"/>
    </row>
    <row r="304" spans="3:7" x14ac:dyDescent="0.25">
      <c r="C304" s="41"/>
      <c r="D304" s="41"/>
      <c r="G304" s="41"/>
    </row>
    <row r="305" spans="3:7" x14ac:dyDescent="0.25">
      <c r="C305" s="41"/>
      <c r="D305" s="41"/>
      <c r="G305" s="41"/>
    </row>
    <row r="306" spans="3:7" x14ac:dyDescent="0.25">
      <c r="C306" s="41"/>
      <c r="D306" s="41"/>
      <c r="G306" s="41"/>
    </row>
    <row r="307" spans="3:7" x14ac:dyDescent="0.25">
      <c r="C307" s="41"/>
      <c r="D307" s="41"/>
      <c r="G307" s="41"/>
    </row>
    <row r="308" spans="3:7" x14ac:dyDescent="0.25">
      <c r="C308" s="41"/>
      <c r="D308" s="41"/>
      <c r="G308" s="41"/>
    </row>
    <row r="309" spans="3:7" x14ac:dyDescent="0.25">
      <c r="C309" s="41"/>
      <c r="D309" s="41"/>
      <c r="G309" s="41"/>
    </row>
    <row r="310" spans="3:7" x14ac:dyDescent="0.25">
      <c r="C310" s="41"/>
      <c r="D310" s="41"/>
      <c r="G310" s="41"/>
    </row>
    <row r="311" spans="3:7" x14ac:dyDescent="0.25">
      <c r="C311" s="41"/>
      <c r="D311" s="41"/>
      <c r="G311" s="41"/>
    </row>
    <row r="312" spans="3:7" x14ac:dyDescent="0.25">
      <c r="C312" s="41"/>
      <c r="D312" s="41"/>
      <c r="G312" s="41"/>
    </row>
    <row r="313" spans="3:7" x14ac:dyDescent="0.25">
      <c r="C313" s="41"/>
      <c r="D313" s="41"/>
      <c r="G313" s="41"/>
    </row>
    <row r="314" spans="3:7" x14ac:dyDescent="0.25">
      <c r="C314" s="41"/>
      <c r="D314" s="41"/>
      <c r="G314" s="41"/>
    </row>
    <row r="315" spans="3:7" x14ac:dyDescent="0.25">
      <c r="C315" s="41"/>
      <c r="D315" s="41"/>
      <c r="G315" s="41"/>
    </row>
    <row r="316" spans="3:7" x14ac:dyDescent="0.25">
      <c r="C316" s="41"/>
      <c r="D316" s="41"/>
      <c r="G316" s="41"/>
    </row>
    <row r="317" spans="3:7" x14ac:dyDescent="0.25">
      <c r="C317" s="41"/>
      <c r="D317" s="41"/>
      <c r="G317" s="41"/>
    </row>
    <row r="318" spans="3:7" x14ac:dyDescent="0.25">
      <c r="C318" s="41"/>
      <c r="D318" s="41"/>
      <c r="G318" s="41"/>
    </row>
    <row r="319" spans="3:7" x14ac:dyDescent="0.25">
      <c r="C319" s="41"/>
      <c r="D319" s="41"/>
      <c r="G319" s="41"/>
    </row>
    <row r="320" spans="3:7" x14ac:dyDescent="0.25">
      <c r="C320" s="41"/>
      <c r="D320" s="41"/>
      <c r="G320" s="41"/>
    </row>
    <row r="321" spans="3:7" x14ac:dyDescent="0.25">
      <c r="C321" s="41"/>
      <c r="D321" s="41"/>
      <c r="G321" s="41"/>
    </row>
    <row r="322" spans="3:7" x14ac:dyDescent="0.25">
      <c r="C322" s="41"/>
      <c r="D322" s="41"/>
      <c r="G322" s="41"/>
    </row>
    <row r="323" spans="3:7" x14ac:dyDescent="0.25">
      <c r="C323" s="41"/>
      <c r="D323" s="41"/>
      <c r="G323" s="41"/>
    </row>
    <row r="324" spans="3:7" x14ac:dyDescent="0.25">
      <c r="C324" s="41"/>
      <c r="D324" s="41"/>
      <c r="G324" s="41"/>
    </row>
    <row r="325" spans="3:7" x14ac:dyDescent="0.25">
      <c r="C325" s="41"/>
      <c r="D325" s="41"/>
      <c r="G325" s="41"/>
    </row>
    <row r="326" spans="3:7" x14ac:dyDescent="0.25">
      <c r="C326" s="41"/>
      <c r="D326" s="41"/>
      <c r="G326" s="41"/>
    </row>
    <row r="327" spans="3:7" x14ac:dyDescent="0.25">
      <c r="C327" s="41"/>
      <c r="D327" s="41"/>
      <c r="G327" s="41"/>
    </row>
    <row r="328" spans="3:7" x14ac:dyDescent="0.25">
      <c r="C328" s="41"/>
      <c r="D328" s="41"/>
      <c r="G328" s="41"/>
    </row>
    <row r="329" spans="3:7" x14ac:dyDescent="0.25">
      <c r="C329" s="41"/>
      <c r="D329" s="41"/>
      <c r="G329" s="41"/>
    </row>
    <row r="330" spans="3:7" x14ac:dyDescent="0.25">
      <c r="C330" s="41"/>
      <c r="D330" s="41"/>
      <c r="G330" s="41"/>
    </row>
    <row r="331" spans="3:7" x14ac:dyDescent="0.25">
      <c r="C331" s="41"/>
      <c r="D331" s="41"/>
      <c r="G331" s="41"/>
    </row>
    <row r="332" spans="3:7" x14ac:dyDescent="0.25">
      <c r="C332" s="41"/>
      <c r="D332" s="41"/>
      <c r="G332" s="41"/>
    </row>
    <row r="333" spans="3:7" x14ac:dyDescent="0.25">
      <c r="C333" s="41"/>
      <c r="D333" s="41"/>
      <c r="G333" s="41"/>
    </row>
    <row r="334" spans="3:7" x14ac:dyDescent="0.25">
      <c r="C334" s="41"/>
      <c r="D334" s="41"/>
      <c r="G334" s="41"/>
    </row>
    <row r="335" spans="3:7" x14ac:dyDescent="0.25">
      <c r="C335" s="41"/>
      <c r="D335" s="41"/>
      <c r="G335" s="41"/>
    </row>
    <row r="336" spans="3:7" x14ac:dyDescent="0.25">
      <c r="C336" s="41"/>
      <c r="D336" s="41"/>
      <c r="G336" s="41"/>
    </row>
    <row r="337" spans="3:7" x14ac:dyDescent="0.25">
      <c r="C337" s="41"/>
      <c r="D337" s="41"/>
      <c r="G337" s="41"/>
    </row>
    <row r="338" spans="3:7" x14ac:dyDescent="0.25">
      <c r="C338" s="41"/>
      <c r="D338" s="41"/>
      <c r="G338" s="41"/>
    </row>
    <row r="339" spans="3:7" x14ac:dyDescent="0.25">
      <c r="C339" s="41"/>
      <c r="D339" s="41"/>
      <c r="G339" s="41"/>
    </row>
    <row r="340" spans="3:7" x14ac:dyDescent="0.25">
      <c r="C340" s="41"/>
      <c r="D340" s="41"/>
      <c r="G340" s="41"/>
    </row>
    <row r="341" spans="3:7" x14ac:dyDescent="0.25">
      <c r="C341" s="41"/>
      <c r="D341" s="41"/>
      <c r="G341" s="41"/>
    </row>
    <row r="342" spans="3:7" x14ac:dyDescent="0.25">
      <c r="C342" s="41"/>
      <c r="D342" s="41"/>
      <c r="G342" s="41"/>
    </row>
    <row r="343" spans="3:7" x14ac:dyDescent="0.25">
      <c r="C343" s="41"/>
      <c r="D343" s="41"/>
      <c r="G343" s="41"/>
    </row>
    <row r="344" spans="3:7" x14ac:dyDescent="0.25">
      <c r="C344" s="41"/>
      <c r="D344" s="41"/>
      <c r="G344" s="41"/>
    </row>
    <row r="345" spans="3:7" x14ac:dyDescent="0.25">
      <c r="C345" s="41"/>
      <c r="D345" s="41"/>
      <c r="G345" s="41"/>
    </row>
    <row r="346" spans="3:7" x14ac:dyDescent="0.25">
      <c r="C346" s="41"/>
      <c r="D346" s="41"/>
      <c r="G346" s="41"/>
    </row>
    <row r="347" spans="3:7" x14ac:dyDescent="0.25">
      <c r="C347" s="41"/>
      <c r="D347" s="41"/>
      <c r="G347" s="41"/>
    </row>
    <row r="348" spans="3:7" x14ac:dyDescent="0.25">
      <c r="C348" s="41"/>
      <c r="D348" s="41"/>
      <c r="G348" s="41"/>
    </row>
    <row r="349" spans="3:7" x14ac:dyDescent="0.25">
      <c r="C349" s="41"/>
      <c r="D349" s="41"/>
      <c r="G349" s="41"/>
    </row>
    <row r="350" spans="3:7" x14ac:dyDescent="0.25">
      <c r="C350" s="41"/>
      <c r="D350" s="41"/>
      <c r="G350" s="41"/>
    </row>
    <row r="351" spans="3:7" x14ac:dyDescent="0.25">
      <c r="C351" s="41"/>
      <c r="D351" s="41"/>
      <c r="G351" s="41"/>
    </row>
    <row r="352" spans="3:7" x14ac:dyDescent="0.25">
      <c r="C352" s="41"/>
      <c r="D352" s="41"/>
      <c r="G352" s="41"/>
    </row>
    <row r="353" spans="3:7" x14ac:dyDescent="0.25">
      <c r="C353" s="41"/>
      <c r="D353" s="41"/>
      <c r="G353" s="41"/>
    </row>
    <row r="354" spans="3:7" x14ac:dyDescent="0.25">
      <c r="C354" s="41"/>
      <c r="D354" s="41"/>
      <c r="G354" s="41"/>
    </row>
    <row r="355" spans="3:7" x14ac:dyDescent="0.25">
      <c r="C355" s="41"/>
      <c r="D355" s="41"/>
      <c r="G355" s="41"/>
    </row>
    <row r="356" spans="3:7" x14ac:dyDescent="0.25">
      <c r="C356" s="41"/>
      <c r="D356" s="41"/>
      <c r="G356" s="41"/>
    </row>
    <row r="357" spans="3:7" x14ac:dyDescent="0.25">
      <c r="C357" s="41"/>
      <c r="D357" s="41"/>
      <c r="G357" s="41"/>
    </row>
    <row r="358" spans="3:7" x14ac:dyDescent="0.25">
      <c r="C358" s="41"/>
      <c r="D358" s="41"/>
      <c r="G358" s="41"/>
    </row>
    <row r="359" spans="3:7" x14ac:dyDescent="0.25">
      <c r="C359" s="41"/>
      <c r="D359" s="41"/>
      <c r="G359" s="41"/>
    </row>
    <row r="360" spans="3:7" x14ac:dyDescent="0.25">
      <c r="C360" s="41"/>
      <c r="D360" s="41"/>
      <c r="G360" s="41"/>
    </row>
    <row r="361" spans="3:7" x14ac:dyDescent="0.25">
      <c r="C361" s="41"/>
      <c r="D361" s="41"/>
      <c r="G361" s="41"/>
    </row>
    <row r="362" spans="3:7" x14ac:dyDescent="0.25">
      <c r="C362" s="41"/>
      <c r="D362" s="41"/>
      <c r="G362" s="41"/>
    </row>
    <row r="363" spans="3:7" x14ac:dyDescent="0.25">
      <c r="C363" s="41"/>
      <c r="D363" s="41"/>
      <c r="G363" s="41"/>
    </row>
    <row r="364" spans="3:7" x14ac:dyDescent="0.25">
      <c r="C364" s="41"/>
      <c r="D364" s="41"/>
      <c r="G364" s="41"/>
    </row>
    <row r="365" spans="3:7" x14ac:dyDescent="0.25">
      <c r="C365" s="41"/>
      <c r="D365" s="41"/>
      <c r="G365" s="41"/>
    </row>
    <row r="366" spans="3:7" x14ac:dyDescent="0.25">
      <c r="C366" s="41"/>
      <c r="D366" s="41"/>
      <c r="G366" s="41"/>
    </row>
    <row r="367" spans="3:7" x14ac:dyDescent="0.25">
      <c r="C367" s="41"/>
      <c r="D367" s="41"/>
      <c r="G367" s="41"/>
    </row>
    <row r="368" spans="3:7" x14ac:dyDescent="0.25">
      <c r="C368" s="41"/>
      <c r="D368" s="41"/>
      <c r="G368" s="41"/>
    </row>
    <row r="369" spans="3:7" x14ac:dyDescent="0.25">
      <c r="C369" s="41"/>
      <c r="D369" s="41"/>
      <c r="G369" s="41"/>
    </row>
    <row r="370" spans="3:7" x14ac:dyDescent="0.25">
      <c r="C370" s="41"/>
      <c r="D370" s="41"/>
      <c r="G370" s="41"/>
    </row>
    <row r="371" spans="3:7" x14ac:dyDescent="0.25">
      <c r="C371" s="41"/>
      <c r="D371" s="41"/>
      <c r="G371" s="41"/>
    </row>
    <row r="372" spans="3:7" x14ac:dyDescent="0.25">
      <c r="C372" s="41"/>
      <c r="D372" s="41"/>
      <c r="G372" s="41"/>
    </row>
    <row r="373" spans="3:7" x14ac:dyDescent="0.25">
      <c r="C373" s="41"/>
      <c r="D373" s="41"/>
      <c r="G373" s="41"/>
    </row>
    <row r="374" spans="3:7" x14ac:dyDescent="0.25">
      <c r="C374" s="41"/>
      <c r="D374" s="41"/>
      <c r="G374" s="41"/>
    </row>
    <row r="375" spans="3:7" x14ac:dyDescent="0.25">
      <c r="C375" s="41"/>
      <c r="D375" s="41"/>
      <c r="G375" s="41"/>
    </row>
    <row r="376" spans="3:7" x14ac:dyDescent="0.25">
      <c r="C376" s="41"/>
      <c r="D376" s="41"/>
      <c r="G376" s="41"/>
    </row>
    <row r="377" spans="3:7" x14ac:dyDescent="0.25">
      <c r="C377" s="41"/>
      <c r="D377" s="41"/>
      <c r="G377" s="41"/>
    </row>
    <row r="378" spans="3:7" x14ac:dyDescent="0.25">
      <c r="C378" s="41"/>
      <c r="D378" s="41"/>
      <c r="G378" s="41"/>
    </row>
    <row r="379" spans="3:7" x14ac:dyDescent="0.25">
      <c r="C379" s="41"/>
      <c r="D379" s="41"/>
      <c r="G379" s="41"/>
    </row>
    <row r="380" spans="3:7" x14ac:dyDescent="0.25">
      <c r="C380" s="41"/>
      <c r="D380" s="41"/>
      <c r="G380" s="41"/>
    </row>
    <row r="381" spans="3:7" x14ac:dyDescent="0.25">
      <c r="C381" s="41"/>
      <c r="D381" s="41"/>
      <c r="G381" s="41"/>
    </row>
    <row r="382" spans="3:7" x14ac:dyDescent="0.25">
      <c r="C382" s="41"/>
      <c r="D382" s="41"/>
      <c r="G382" s="41"/>
    </row>
    <row r="383" spans="3:7" x14ac:dyDescent="0.25">
      <c r="C383" s="41"/>
      <c r="D383" s="41"/>
      <c r="G383" s="41"/>
    </row>
    <row r="384" spans="3:7" x14ac:dyDescent="0.25">
      <c r="C384" s="41"/>
      <c r="D384" s="41"/>
      <c r="G384" s="41"/>
    </row>
    <row r="385" spans="3:7" x14ac:dyDescent="0.25">
      <c r="C385" s="41"/>
      <c r="D385" s="41"/>
      <c r="G385" s="41"/>
    </row>
    <row r="386" spans="3:7" x14ac:dyDescent="0.25">
      <c r="C386" s="41"/>
      <c r="D386" s="41"/>
      <c r="G386" s="41"/>
    </row>
    <row r="387" spans="3:7" x14ac:dyDescent="0.25">
      <c r="C387" s="41"/>
      <c r="D387" s="41"/>
      <c r="G387" s="41"/>
    </row>
    <row r="388" spans="3:7" x14ac:dyDescent="0.25">
      <c r="C388" s="41"/>
      <c r="D388" s="41"/>
      <c r="G388" s="41"/>
    </row>
    <row r="389" spans="3:7" x14ac:dyDescent="0.25">
      <c r="C389" s="41"/>
      <c r="D389" s="41"/>
      <c r="G389" s="41"/>
    </row>
    <row r="390" spans="3:7" x14ac:dyDescent="0.25">
      <c r="C390" s="41"/>
      <c r="D390" s="41"/>
      <c r="G390" s="41"/>
    </row>
    <row r="391" spans="3:7" x14ac:dyDescent="0.25">
      <c r="C391" s="41"/>
      <c r="D391" s="41"/>
      <c r="G391" s="41"/>
    </row>
    <row r="392" spans="3:7" x14ac:dyDescent="0.25">
      <c r="C392" s="41"/>
      <c r="D392" s="41"/>
      <c r="G392" s="41"/>
    </row>
    <row r="393" spans="3:7" x14ac:dyDescent="0.25">
      <c r="C393" s="41"/>
      <c r="D393" s="41"/>
      <c r="G393" s="41"/>
    </row>
    <row r="394" spans="3:7" x14ac:dyDescent="0.25">
      <c r="C394" s="41"/>
      <c r="D394" s="41"/>
      <c r="G394" s="41"/>
    </row>
    <row r="395" spans="3:7" x14ac:dyDescent="0.25">
      <c r="C395" s="41"/>
      <c r="D395" s="41"/>
      <c r="G395" s="41"/>
    </row>
    <row r="396" spans="3:7" x14ac:dyDescent="0.25">
      <c r="C396" s="41"/>
      <c r="D396" s="41"/>
      <c r="G396" s="41"/>
    </row>
    <row r="397" spans="3:7" x14ac:dyDescent="0.25">
      <c r="C397" s="41"/>
      <c r="D397" s="41"/>
      <c r="G397" s="41"/>
    </row>
    <row r="398" spans="3:7" x14ac:dyDescent="0.25">
      <c r="C398" s="41"/>
      <c r="D398" s="41"/>
      <c r="G398" s="41"/>
    </row>
    <row r="399" spans="3:7" x14ac:dyDescent="0.25">
      <c r="C399" s="41"/>
      <c r="D399" s="41"/>
      <c r="G399" s="41"/>
    </row>
    <row r="400" spans="3:7" x14ac:dyDescent="0.25">
      <c r="C400" s="41"/>
      <c r="D400" s="41"/>
      <c r="G400" s="41"/>
    </row>
    <row r="401" spans="3:7" x14ac:dyDescent="0.25">
      <c r="C401" s="41"/>
      <c r="D401" s="41"/>
      <c r="G401" s="41"/>
    </row>
    <row r="402" spans="3:7" x14ac:dyDescent="0.25">
      <c r="C402" s="41"/>
      <c r="D402" s="41"/>
      <c r="G402" s="41"/>
    </row>
    <row r="403" spans="3:7" x14ac:dyDescent="0.25">
      <c r="C403" s="41"/>
      <c r="D403" s="41"/>
      <c r="G403" s="41"/>
    </row>
    <row r="404" spans="3:7" x14ac:dyDescent="0.25">
      <c r="C404" s="41"/>
      <c r="D404" s="41"/>
      <c r="G404" s="41"/>
    </row>
    <row r="405" spans="3:7" x14ac:dyDescent="0.25">
      <c r="C405" s="41"/>
      <c r="D405" s="41"/>
      <c r="G405" s="41"/>
    </row>
    <row r="406" spans="3:7" x14ac:dyDescent="0.25">
      <c r="C406" s="41"/>
      <c r="D406" s="41"/>
      <c r="G406" s="41"/>
    </row>
    <row r="407" spans="3:7" x14ac:dyDescent="0.25">
      <c r="C407" s="41"/>
      <c r="D407" s="41"/>
      <c r="G407" s="41"/>
    </row>
    <row r="408" spans="3:7" x14ac:dyDescent="0.25">
      <c r="C408" s="41"/>
      <c r="D408" s="41"/>
      <c r="G408" s="41"/>
    </row>
    <row r="409" spans="3:7" x14ac:dyDescent="0.25">
      <c r="C409" s="41"/>
      <c r="D409" s="41"/>
      <c r="G409" s="41"/>
    </row>
    <row r="410" spans="3:7" x14ac:dyDescent="0.25">
      <c r="C410" s="41"/>
      <c r="D410" s="41"/>
      <c r="G410" s="41"/>
    </row>
    <row r="411" spans="3:7" x14ac:dyDescent="0.25">
      <c r="C411" s="41"/>
      <c r="D411" s="41"/>
      <c r="G411" s="41"/>
    </row>
    <row r="412" spans="3:7" x14ac:dyDescent="0.25">
      <c r="C412" s="41"/>
      <c r="D412" s="41"/>
      <c r="G412" s="41"/>
    </row>
    <row r="413" spans="3:7" x14ac:dyDescent="0.25">
      <c r="C413" s="41"/>
      <c r="D413" s="41"/>
      <c r="G413" s="41"/>
    </row>
    <row r="414" spans="3:7" x14ac:dyDescent="0.25">
      <c r="C414" s="41"/>
      <c r="D414" s="41"/>
      <c r="G414" s="41"/>
    </row>
    <row r="415" spans="3:7" x14ac:dyDescent="0.25">
      <c r="C415" s="41"/>
      <c r="D415" s="41"/>
      <c r="G415" s="41"/>
    </row>
    <row r="416" spans="3:7" x14ac:dyDescent="0.25">
      <c r="C416" s="41"/>
      <c r="D416" s="41"/>
      <c r="G416" s="41"/>
    </row>
    <row r="417" spans="3:7" x14ac:dyDescent="0.25">
      <c r="C417" s="41"/>
      <c r="D417" s="41"/>
      <c r="G417" s="41"/>
    </row>
    <row r="418" spans="3:7" x14ac:dyDescent="0.25">
      <c r="C418" s="41"/>
      <c r="D418" s="41"/>
      <c r="G418" s="41"/>
    </row>
    <row r="419" spans="3:7" x14ac:dyDescent="0.25">
      <c r="C419" s="41"/>
      <c r="D419" s="41"/>
      <c r="G419" s="41"/>
    </row>
    <row r="420" spans="3:7" x14ac:dyDescent="0.25">
      <c r="C420" s="41"/>
      <c r="D420" s="41"/>
      <c r="G420" s="41"/>
    </row>
    <row r="421" spans="3:7" x14ac:dyDescent="0.25">
      <c r="C421" s="41"/>
      <c r="D421" s="41"/>
      <c r="G421" s="41"/>
    </row>
    <row r="422" spans="3:7" x14ac:dyDescent="0.25">
      <c r="C422" s="41"/>
      <c r="D422" s="41"/>
      <c r="G422" s="41"/>
    </row>
    <row r="423" spans="3:7" x14ac:dyDescent="0.25">
      <c r="C423" s="41"/>
      <c r="D423" s="41"/>
      <c r="G423" s="41"/>
    </row>
    <row r="424" spans="3:7" x14ac:dyDescent="0.25">
      <c r="C424" s="41"/>
      <c r="D424" s="41"/>
      <c r="G424" s="41"/>
    </row>
    <row r="425" spans="3:7" x14ac:dyDescent="0.25">
      <c r="C425" s="41"/>
      <c r="D425" s="41"/>
      <c r="G425" s="41"/>
    </row>
    <row r="426" spans="3:7" x14ac:dyDescent="0.25">
      <c r="C426" s="41"/>
      <c r="D426" s="41"/>
      <c r="G426" s="41"/>
    </row>
    <row r="427" spans="3:7" x14ac:dyDescent="0.25">
      <c r="C427" s="41"/>
      <c r="D427" s="41"/>
      <c r="G427" s="41"/>
    </row>
    <row r="428" spans="3:7" x14ac:dyDescent="0.25">
      <c r="C428" s="41"/>
      <c r="D428" s="41"/>
      <c r="G428" s="41"/>
    </row>
    <row r="429" spans="3:7" x14ac:dyDescent="0.25">
      <c r="C429" s="41"/>
      <c r="D429" s="41"/>
      <c r="G429" s="41"/>
    </row>
    <row r="430" spans="3:7" x14ac:dyDescent="0.25">
      <c r="C430" s="41"/>
      <c r="D430" s="41"/>
      <c r="G430" s="41"/>
    </row>
    <row r="431" spans="3:7" x14ac:dyDescent="0.25">
      <c r="C431" s="41"/>
      <c r="D431" s="41"/>
      <c r="G431" s="41"/>
    </row>
    <row r="432" spans="3:7" x14ac:dyDescent="0.25">
      <c r="C432" s="41"/>
      <c r="D432" s="41"/>
      <c r="G432" s="41"/>
    </row>
    <row r="433" spans="3:7" x14ac:dyDescent="0.25">
      <c r="C433" s="41"/>
      <c r="D433" s="41"/>
      <c r="G433" s="41"/>
    </row>
    <row r="434" spans="3:7" x14ac:dyDescent="0.25">
      <c r="C434" s="41"/>
      <c r="D434" s="41"/>
      <c r="G434" s="41"/>
    </row>
    <row r="435" spans="3:7" x14ac:dyDescent="0.25">
      <c r="C435" s="41"/>
      <c r="D435" s="41"/>
      <c r="G435" s="41"/>
    </row>
    <row r="436" spans="3:7" x14ac:dyDescent="0.25">
      <c r="C436" s="41"/>
      <c r="D436" s="41"/>
      <c r="G436" s="41"/>
    </row>
    <row r="437" spans="3:7" x14ac:dyDescent="0.25">
      <c r="C437" s="41"/>
      <c r="D437" s="41"/>
      <c r="G437" s="41"/>
    </row>
    <row r="438" spans="3:7" x14ac:dyDescent="0.25">
      <c r="C438" s="41"/>
      <c r="D438" s="41"/>
      <c r="G438" s="41"/>
    </row>
    <row r="439" spans="3:7" x14ac:dyDescent="0.25">
      <c r="C439" s="41"/>
      <c r="D439" s="41"/>
      <c r="G439" s="41"/>
    </row>
    <row r="440" spans="3:7" x14ac:dyDescent="0.25">
      <c r="C440" s="41"/>
      <c r="D440" s="41"/>
      <c r="G440" s="41"/>
    </row>
    <row r="441" spans="3:7" x14ac:dyDescent="0.25">
      <c r="C441" s="41"/>
      <c r="D441" s="41"/>
      <c r="G441" s="41"/>
    </row>
    <row r="442" spans="3:7" x14ac:dyDescent="0.25">
      <c r="C442" s="41"/>
      <c r="D442" s="41"/>
      <c r="G442" s="41"/>
    </row>
    <row r="443" spans="3:7" x14ac:dyDescent="0.25">
      <c r="C443" s="41"/>
      <c r="D443" s="41"/>
      <c r="G443" s="41"/>
    </row>
    <row r="444" spans="3:7" x14ac:dyDescent="0.25">
      <c r="C444" s="41"/>
      <c r="D444" s="41"/>
      <c r="G444" s="41"/>
    </row>
    <row r="445" spans="3:7" x14ac:dyDescent="0.25">
      <c r="C445" s="41"/>
      <c r="D445" s="41"/>
      <c r="G445" s="41"/>
    </row>
    <row r="446" spans="3:7" x14ac:dyDescent="0.25">
      <c r="C446" s="41"/>
      <c r="D446" s="41"/>
      <c r="G446" s="41"/>
    </row>
    <row r="447" spans="3:7" x14ac:dyDescent="0.25">
      <c r="C447" s="41"/>
      <c r="D447" s="41"/>
      <c r="G447" s="41"/>
    </row>
    <row r="448" spans="3:7" x14ac:dyDescent="0.25">
      <c r="C448" s="41"/>
      <c r="D448" s="41"/>
      <c r="G448" s="41"/>
    </row>
    <row r="449" spans="3:7" x14ac:dyDescent="0.25">
      <c r="C449" s="41"/>
      <c r="D449" s="41"/>
      <c r="G449" s="41"/>
    </row>
    <row r="450" spans="3:7" x14ac:dyDescent="0.25">
      <c r="C450" s="41"/>
      <c r="D450" s="41"/>
      <c r="G450" s="41"/>
    </row>
    <row r="451" spans="3:7" x14ac:dyDescent="0.25">
      <c r="C451" s="41"/>
      <c r="D451" s="41"/>
      <c r="G451" s="41"/>
    </row>
    <row r="452" spans="3:7" x14ac:dyDescent="0.25">
      <c r="C452" s="41"/>
      <c r="D452" s="41"/>
      <c r="G452" s="41"/>
    </row>
    <row r="453" spans="3:7" x14ac:dyDescent="0.25">
      <c r="C453" s="41"/>
      <c r="D453" s="41"/>
      <c r="G453" s="41"/>
    </row>
    <row r="454" spans="3:7" x14ac:dyDescent="0.25">
      <c r="C454" s="41"/>
      <c r="D454" s="41"/>
      <c r="G454" s="41"/>
    </row>
    <row r="455" spans="3:7" x14ac:dyDescent="0.25">
      <c r="C455" s="41"/>
      <c r="D455" s="41"/>
      <c r="G455" s="41"/>
    </row>
    <row r="456" spans="3:7" x14ac:dyDescent="0.25">
      <c r="C456" s="41"/>
      <c r="D456" s="41"/>
      <c r="G456" s="41"/>
    </row>
    <row r="457" spans="3:7" x14ac:dyDescent="0.25">
      <c r="C457" s="41"/>
      <c r="D457" s="41"/>
      <c r="G457" s="41"/>
    </row>
    <row r="458" spans="3:7" x14ac:dyDescent="0.25">
      <c r="C458" s="41"/>
      <c r="D458" s="41"/>
      <c r="G458" s="41"/>
    </row>
    <row r="459" spans="3:7" x14ac:dyDescent="0.25">
      <c r="C459" s="41"/>
      <c r="D459" s="41"/>
      <c r="G459" s="41"/>
    </row>
    <row r="460" spans="3:7" x14ac:dyDescent="0.25">
      <c r="C460" s="41"/>
      <c r="D460" s="41"/>
      <c r="G460" s="41"/>
    </row>
    <row r="461" spans="3:7" x14ac:dyDescent="0.25">
      <c r="C461" s="41"/>
      <c r="D461" s="41"/>
      <c r="G461" s="41"/>
    </row>
    <row r="462" spans="3:7" x14ac:dyDescent="0.25">
      <c r="C462" s="41"/>
      <c r="D462" s="41"/>
      <c r="G462" s="41"/>
    </row>
    <row r="463" spans="3:7" x14ac:dyDescent="0.25">
      <c r="C463" s="41"/>
      <c r="D463" s="41"/>
      <c r="G463" s="41"/>
    </row>
    <row r="464" spans="3:7" x14ac:dyDescent="0.25">
      <c r="C464" s="41"/>
      <c r="D464" s="41"/>
      <c r="G464" s="41"/>
    </row>
    <row r="465" spans="3:7" x14ac:dyDescent="0.25">
      <c r="C465" s="41"/>
      <c r="D465" s="41"/>
      <c r="G465" s="41"/>
    </row>
    <row r="466" spans="3:7" x14ac:dyDescent="0.25">
      <c r="C466" s="41"/>
      <c r="D466" s="41"/>
      <c r="G466" s="41"/>
    </row>
    <row r="467" spans="3:7" x14ac:dyDescent="0.25">
      <c r="C467" s="41"/>
      <c r="D467" s="41"/>
      <c r="G467" s="41"/>
    </row>
    <row r="468" spans="3:7" x14ac:dyDescent="0.25">
      <c r="C468" s="41"/>
      <c r="D468" s="41"/>
      <c r="G468" s="41"/>
    </row>
    <row r="469" spans="3:7" x14ac:dyDescent="0.25">
      <c r="C469" s="41"/>
      <c r="D469" s="41"/>
      <c r="G469" s="41"/>
    </row>
    <row r="470" spans="3:7" x14ac:dyDescent="0.25">
      <c r="C470" s="41"/>
      <c r="D470" s="41"/>
      <c r="G470" s="41"/>
    </row>
    <row r="471" spans="3:7" x14ac:dyDescent="0.25">
      <c r="C471" s="41"/>
      <c r="D471" s="41"/>
      <c r="G471" s="41"/>
    </row>
    <row r="472" spans="3:7" x14ac:dyDescent="0.25">
      <c r="C472" s="41"/>
      <c r="D472" s="41"/>
      <c r="G472" s="41"/>
    </row>
    <row r="473" spans="3:7" x14ac:dyDescent="0.25">
      <c r="C473" s="41"/>
      <c r="D473" s="41"/>
      <c r="G473" s="41"/>
    </row>
    <row r="474" spans="3:7" x14ac:dyDescent="0.25">
      <c r="C474" s="41"/>
      <c r="D474" s="41"/>
      <c r="G474" s="41"/>
    </row>
    <row r="475" spans="3:7" x14ac:dyDescent="0.25">
      <c r="C475" s="41"/>
      <c r="D475" s="41"/>
      <c r="G475" s="41"/>
    </row>
    <row r="476" spans="3:7" x14ac:dyDescent="0.25">
      <c r="C476" s="41"/>
      <c r="D476" s="41"/>
      <c r="G476" s="41"/>
    </row>
    <row r="477" spans="3:7" x14ac:dyDescent="0.25">
      <c r="C477" s="41"/>
      <c r="D477" s="41"/>
      <c r="G477" s="41"/>
    </row>
    <row r="478" spans="3:7" x14ac:dyDescent="0.25">
      <c r="C478" s="41"/>
      <c r="D478" s="41"/>
      <c r="G478" s="41"/>
    </row>
    <row r="479" spans="3:7" x14ac:dyDescent="0.25">
      <c r="C479" s="41"/>
      <c r="D479" s="41"/>
      <c r="G479" s="41"/>
    </row>
    <row r="480" spans="3:7" x14ac:dyDescent="0.25">
      <c r="C480" s="41"/>
      <c r="D480" s="41"/>
      <c r="G480" s="41"/>
    </row>
    <row r="481" spans="3:7" x14ac:dyDescent="0.25">
      <c r="C481" s="41"/>
      <c r="D481" s="41"/>
      <c r="G481" s="41"/>
    </row>
    <row r="482" spans="3:7" x14ac:dyDescent="0.25">
      <c r="C482" s="41"/>
      <c r="D482" s="41"/>
      <c r="G482" s="41"/>
    </row>
    <row r="483" spans="3:7" x14ac:dyDescent="0.25">
      <c r="C483" s="41"/>
      <c r="D483" s="41"/>
      <c r="G483" s="41"/>
    </row>
    <row r="484" spans="3:7" x14ac:dyDescent="0.25">
      <c r="C484" s="41"/>
      <c r="D484" s="41"/>
      <c r="G484" s="41"/>
    </row>
    <row r="485" spans="3:7" x14ac:dyDescent="0.25">
      <c r="C485" s="41"/>
      <c r="D485" s="41"/>
      <c r="G485" s="41"/>
    </row>
    <row r="486" spans="3:7" x14ac:dyDescent="0.25">
      <c r="C486" s="41"/>
      <c r="D486" s="41"/>
      <c r="G486" s="41"/>
    </row>
    <row r="487" spans="3:7" x14ac:dyDescent="0.25">
      <c r="C487" s="41"/>
      <c r="D487" s="41"/>
      <c r="G487" s="41"/>
    </row>
    <row r="488" spans="3:7" x14ac:dyDescent="0.25">
      <c r="C488" s="41"/>
      <c r="D488" s="41"/>
      <c r="G488" s="41"/>
    </row>
    <row r="489" spans="3:7" x14ac:dyDescent="0.25">
      <c r="C489" s="41"/>
      <c r="D489" s="41"/>
      <c r="G489" s="41"/>
    </row>
    <row r="490" spans="3:7" x14ac:dyDescent="0.25">
      <c r="C490" s="41"/>
      <c r="D490" s="41"/>
      <c r="G490" s="41"/>
    </row>
    <row r="491" spans="3:7" x14ac:dyDescent="0.25">
      <c r="C491" s="41"/>
      <c r="D491" s="41"/>
      <c r="G491" s="41"/>
    </row>
    <row r="492" spans="3:7" x14ac:dyDescent="0.25">
      <c r="C492" s="41"/>
      <c r="D492" s="41"/>
      <c r="G492" s="41"/>
    </row>
    <row r="493" spans="3:7" x14ac:dyDescent="0.25">
      <c r="C493" s="41"/>
      <c r="D493" s="41"/>
      <c r="G493" s="41"/>
    </row>
    <row r="494" spans="3:7" x14ac:dyDescent="0.25">
      <c r="C494" s="41"/>
      <c r="D494" s="41"/>
      <c r="G494" s="41"/>
    </row>
    <row r="495" spans="3:7" x14ac:dyDescent="0.25">
      <c r="C495" s="41"/>
      <c r="D495" s="41"/>
      <c r="G495" s="41"/>
    </row>
    <row r="496" spans="3:7" x14ac:dyDescent="0.25">
      <c r="C496" s="41"/>
      <c r="D496" s="41"/>
      <c r="G496" s="41"/>
    </row>
    <row r="497" spans="3:7" x14ac:dyDescent="0.25">
      <c r="C497" s="41"/>
      <c r="D497" s="41"/>
      <c r="G497" s="41"/>
    </row>
    <row r="498" spans="3:7" x14ac:dyDescent="0.25">
      <c r="C498" s="41"/>
      <c r="D498" s="41"/>
      <c r="G498" s="41"/>
    </row>
    <row r="499" spans="3:7" x14ac:dyDescent="0.25">
      <c r="C499" s="41"/>
      <c r="D499" s="41"/>
      <c r="G499" s="41"/>
    </row>
    <row r="500" spans="3:7" x14ac:dyDescent="0.25">
      <c r="C500" s="41"/>
      <c r="D500" s="41"/>
      <c r="G500" s="41"/>
    </row>
    <row r="501" spans="3:7" x14ac:dyDescent="0.25">
      <c r="C501" s="41"/>
      <c r="D501" s="41"/>
      <c r="G501" s="41"/>
    </row>
    <row r="502" spans="3:7" x14ac:dyDescent="0.25">
      <c r="C502" s="41"/>
      <c r="D502" s="41"/>
      <c r="G502" s="41"/>
    </row>
    <row r="503" spans="3:7" x14ac:dyDescent="0.25">
      <c r="C503" s="41"/>
      <c r="D503" s="41"/>
      <c r="G503" s="41"/>
    </row>
    <row r="504" spans="3:7" x14ac:dyDescent="0.25">
      <c r="C504" s="41"/>
      <c r="D504" s="41"/>
      <c r="G504" s="41"/>
    </row>
    <row r="505" spans="3:7" x14ac:dyDescent="0.25">
      <c r="C505" s="41"/>
      <c r="D505" s="41"/>
      <c r="G505" s="41"/>
    </row>
    <row r="506" spans="3:7" x14ac:dyDescent="0.25">
      <c r="C506" s="41"/>
      <c r="D506" s="41"/>
      <c r="G506" s="41"/>
    </row>
    <row r="507" spans="3:7" x14ac:dyDescent="0.25">
      <c r="C507" s="41"/>
      <c r="D507" s="41"/>
      <c r="G507" s="41"/>
    </row>
    <row r="508" spans="3:7" x14ac:dyDescent="0.25">
      <c r="C508" s="41"/>
      <c r="D508" s="41"/>
      <c r="G508" s="41"/>
    </row>
    <row r="509" spans="3:7" x14ac:dyDescent="0.25">
      <c r="C509" s="41"/>
      <c r="D509" s="41"/>
      <c r="G509" s="41"/>
    </row>
    <row r="510" spans="3:7" x14ac:dyDescent="0.25">
      <c r="C510" s="41"/>
      <c r="D510" s="41"/>
      <c r="G510" s="41"/>
    </row>
    <row r="511" spans="3:7" x14ac:dyDescent="0.25">
      <c r="C511" s="41"/>
      <c r="D511" s="41"/>
      <c r="G511" s="41"/>
    </row>
    <row r="512" spans="3:7" x14ac:dyDescent="0.25">
      <c r="C512" s="41"/>
      <c r="D512" s="41"/>
      <c r="G512" s="41"/>
    </row>
    <row r="513" spans="3:7" x14ac:dyDescent="0.25">
      <c r="C513" s="41"/>
      <c r="D513" s="41"/>
      <c r="G513" s="41"/>
    </row>
    <row r="514" spans="3:7" x14ac:dyDescent="0.25">
      <c r="C514" s="41"/>
      <c r="D514" s="41"/>
      <c r="G514" s="41"/>
    </row>
    <row r="515" spans="3:7" x14ac:dyDescent="0.25">
      <c r="C515" s="41"/>
      <c r="D515" s="41"/>
      <c r="G515" s="41"/>
    </row>
    <row r="516" spans="3:7" x14ac:dyDescent="0.25">
      <c r="C516" s="41"/>
      <c r="D516" s="41"/>
      <c r="G516" s="41"/>
    </row>
    <row r="517" spans="3:7" x14ac:dyDescent="0.25">
      <c r="C517" s="41"/>
      <c r="D517" s="41"/>
      <c r="G517" s="41"/>
    </row>
    <row r="518" spans="3:7" x14ac:dyDescent="0.25">
      <c r="C518" s="41"/>
      <c r="D518" s="41"/>
      <c r="G518" s="41"/>
    </row>
    <row r="519" spans="3:7" x14ac:dyDescent="0.25">
      <c r="C519" s="41"/>
      <c r="D519" s="41"/>
      <c r="G519" s="41"/>
    </row>
    <row r="520" spans="3:7" x14ac:dyDescent="0.25">
      <c r="C520" s="41"/>
      <c r="D520" s="41"/>
      <c r="G520" s="41"/>
    </row>
    <row r="521" spans="3:7" x14ac:dyDescent="0.25">
      <c r="C521" s="41"/>
      <c r="D521" s="41"/>
      <c r="G521" s="41"/>
    </row>
    <row r="522" spans="3:7" x14ac:dyDescent="0.25">
      <c r="C522" s="41"/>
      <c r="D522" s="41"/>
      <c r="G522" s="41"/>
    </row>
    <row r="523" spans="3:7" x14ac:dyDescent="0.25">
      <c r="C523" s="41"/>
      <c r="D523" s="41"/>
      <c r="G523" s="41"/>
    </row>
    <row r="524" spans="3:7" x14ac:dyDescent="0.25">
      <c r="C524" s="41"/>
      <c r="D524" s="41"/>
      <c r="G524" s="41"/>
    </row>
    <row r="525" spans="3:7" x14ac:dyDescent="0.25">
      <c r="C525" s="41"/>
      <c r="D525" s="41"/>
      <c r="G525" s="41"/>
    </row>
    <row r="526" spans="3:7" x14ac:dyDescent="0.25">
      <c r="C526" s="41"/>
      <c r="D526" s="41"/>
      <c r="G526" s="41"/>
    </row>
    <row r="527" spans="3:7" x14ac:dyDescent="0.25">
      <c r="C527" s="41"/>
      <c r="D527" s="41"/>
      <c r="G527" s="41"/>
    </row>
    <row r="528" spans="3:7" x14ac:dyDescent="0.25">
      <c r="C528" s="41"/>
      <c r="D528" s="41"/>
      <c r="G528" s="41"/>
    </row>
    <row r="529" spans="3:7" x14ac:dyDescent="0.25">
      <c r="C529" s="41"/>
      <c r="D529" s="41"/>
      <c r="G529" s="41"/>
    </row>
    <row r="530" spans="3:7" x14ac:dyDescent="0.25">
      <c r="C530" s="41"/>
      <c r="D530" s="41"/>
      <c r="G530" s="41"/>
    </row>
    <row r="531" spans="3:7" x14ac:dyDescent="0.25">
      <c r="C531" s="41"/>
      <c r="D531" s="41"/>
      <c r="G531" s="41"/>
    </row>
    <row r="532" spans="3:7" x14ac:dyDescent="0.25">
      <c r="C532" s="41"/>
      <c r="D532" s="41"/>
      <c r="G532" s="41"/>
    </row>
    <row r="533" spans="3:7" x14ac:dyDescent="0.25">
      <c r="C533" s="41"/>
      <c r="D533" s="41"/>
      <c r="G533" s="41"/>
    </row>
    <row r="534" spans="3:7" x14ac:dyDescent="0.25">
      <c r="C534" s="41"/>
      <c r="D534" s="41"/>
      <c r="G534" s="41"/>
    </row>
    <row r="535" spans="3:7" x14ac:dyDescent="0.25">
      <c r="C535" s="41"/>
      <c r="D535" s="41"/>
      <c r="G535" s="41"/>
    </row>
    <row r="536" spans="3:7" x14ac:dyDescent="0.25">
      <c r="C536" s="41"/>
      <c r="D536" s="41"/>
      <c r="G536" s="41"/>
    </row>
    <row r="537" spans="3:7" x14ac:dyDescent="0.25">
      <c r="C537" s="41"/>
      <c r="D537" s="41"/>
      <c r="G537" s="41"/>
    </row>
    <row r="538" spans="3:7" x14ac:dyDescent="0.25">
      <c r="C538" s="41"/>
      <c r="D538" s="41"/>
      <c r="G538" s="41"/>
    </row>
    <row r="539" spans="3:7" x14ac:dyDescent="0.25">
      <c r="C539" s="41"/>
      <c r="D539" s="41"/>
      <c r="G539" s="41"/>
    </row>
    <row r="540" spans="3:7" x14ac:dyDescent="0.25">
      <c r="C540" s="41"/>
      <c r="D540" s="41"/>
      <c r="G540" s="41"/>
    </row>
    <row r="541" spans="3:7" x14ac:dyDescent="0.25">
      <c r="C541" s="41"/>
      <c r="D541" s="41"/>
      <c r="G541" s="41"/>
    </row>
    <row r="542" spans="3:7" x14ac:dyDescent="0.25">
      <c r="C542" s="41"/>
      <c r="D542" s="41"/>
      <c r="G542" s="41"/>
    </row>
    <row r="543" spans="3:7" x14ac:dyDescent="0.25">
      <c r="C543" s="41"/>
      <c r="D543" s="41"/>
      <c r="G543" s="41"/>
    </row>
    <row r="544" spans="3:7" x14ac:dyDescent="0.25">
      <c r="C544" s="41"/>
      <c r="D544" s="41"/>
      <c r="G544" s="41"/>
    </row>
    <row r="545" spans="3:7" x14ac:dyDescent="0.25">
      <c r="C545" s="41"/>
      <c r="D545" s="41"/>
      <c r="G545" s="41"/>
    </row>
    <row r="546" spans="3:7" x14ac:dyDescent="0.25">
      <c r="C546" s="41"/>
      <c r="D546" s="41"/>
      <c r="G546" s="41"/>
    </row>
    <row r="547" spans="3:7" x14ac:dyDescent="0.25">
      <c r="C547" s="41"/>
      <c r="D547" s="41"/>
      <c r="G547" s="41"/>
    </row>
    <row r="548" spans="3:7" x14ac:dyDescent="0.25">
      <c r="C548" s="41"/>
      <c r="D548" s="41"/>
      <c r="G548" s="41"/>
    </row>
    <row r="549" spans="3:7" x14ac:dyDescent="0.25">
      <c r="C549" s="41"/>
      <c r="D549" s="41"/>
      <c r="G549" s="41"/>
    </row>
    <row r="550" spans="3:7" x14ac:dyDescent="0.25">
      <c r="C550" s="41"/>
      <c r="D550" s="41"/>
      <c r="G550" s="41"/>
    </row>
    <row r="551" spans="3:7" x14ac:dyDescent="0.25">
      <c r="C551" s="41"/>
      <c r="D551" s="41"/>
      <c r="G551" s="41"/>
    </row>
    <row r="552" spans="3:7" x14ac:dyDescent="0.25">
      <c r="C552" s="41"/>
      <c r="D552" s="41"/>
      <c r="G552" s="41"/>
    </row>
    <row r="553" spans="3:7" x14ac:dyDescent="0.25">
      <c r="C553" s="41"/>
      <c r="D553" s="41"/>
      <c r="G553" s="41"/>
    </row>
    <row r="554" spans="3:7" x14ac:dyDescent="0.25">
      <c r="C554" s="41"/>
      <c r="D554" s="41"/>
      <c r="G554" s="41"/>
    </row>
    <row r="555" spans="3:7" x14ac:dyDescent="0.25">
      <c r="C555" s="41"/>
      <c r="D555" s="41"/>
      <c r="G555" s="41"/>
    </row>
    <row r="556" spans="3:7" x14ac:dyDescent="0.25">
      <c r="C556" s="41"/>
      <c r="D556" s="41"/>
      <c r="G556" s="41"/>
    </row>
    <row r="557" spans="3:7" x14ac:dyDescent="0.25">
      <c r="C557" s="41"/>
      <c r="D557" s="41"/>
      <c r="G557" s="41"/>
    </row>
    <row r="558" spans="3:7" x14ac:dyDescent="0.25">
      <c r="C558" s="41"/>
      <c r="D558" s="41"/>
      <c r="G558" s="41"/>
    </row>
    <row r="559" spans="3:7" x14ac:dyDescent="0.25">
      <c r="C559" s="41"/>
      <c r="D559" s="41"/>
      <c r="G559" s="41"/>
    </row>
    <row r="560" spans="3:7" x14ac:dyDescent="0.25">
      <c r="C560" s="41"/>
      <c r="D560" s="41"/>
      <c r="G560" s="41"/>
    </row>
    <row r="561" spans="3:7" x14ac:dyDescent="0.25">
      <c r="C561" s="41"/>
      <c r="D561" s="41"/>
      <c r="G561" s="41"/>
    </row>
    <row r="562" spans="3:7" x14ac:dyDescent="0.25">
      <c r="C562" s="41"/>
      <c r="D562" s="41"/>
      <c r="G562" s="41"/>
    </row>
    <row r="563" spans="3:7" x14ac:dyDescent="0.25">
      <c r="C563" s="41"/>
      <c r="D563" s="41"/>
      <c r="G563" s="41"/>
    </row>
    <row r="564" spans="3:7" x14ac:dyDescent="0.25">
      <c r="C564" s="41"/>
      <c r="D564" s="41"/>
      <c r="G564" s="41"/>
    </row>
    <row r="565" spans="3:7" x14ac:dyDescent="0.25">
      <c r="C565" s="41"/>
      <c r="D565" s="41"/>
      <c r="G565" s="41"/>
    </row>
    <row r="566" spans="3:7" x14ac:dyDescent="0.25">
      <c r="C566" s="41"/>
      <c r="D566" s="41"/>
      <c r="G566" s="41"/>
    </row>
    <row r="567" spans="3:7" x14ac:dyDescent="0.25">
      <c r="C567" s="41"/>
      <c r="D567" s="41"/>
      <c r="G567" s="41"/>
    </row>
    <row r="568" spans="3:7" x14ac:dyDescent="0.25">
      <c r="C568" s="41"/>
      <c r="D568" s="41"/>
      <c r="G568" s="41"/>
    </row>
    <row r="569" spans="3:7" x14ac:dyDescent="0.25">
      <c r="C569" s="41"/>
      <c r="D569" s="41"/>
      <c r="G569" s="41"/>
    </row>
    <row r="570" spans="3:7" x14ac:dyDescent="0.25">
      <c r="C570" s="41"/>
      <c r="D570" s="41"/>
      <c r="G570" s="41"/>
    </row>
    <row r="571" spans="3:7" x14ac:dyDescent="0.25">
      <c r="C571" s="41"/>
      <c r="D571" s="41"/>
      <c r="G571" s="41"/>
    </row>
    <row r="572" spans="3:7" x14ac:dyDescent="0.25">
      <c r="C572" s="41"/>
      <c r="D572" s="41"/>
      <c r="G572" s="41"/>
    </row>
    <row r="573" spans="3:7" x14ac:dyDescent="0.25">
      <c r="C573" s="41"/>
      <c r="D573" s="41"/>
      <c r="G573" s="41"/>
    </row>
    <row r="574" spans="3:7" x14ac:dyDescent="0.25">
      <c r="C574" s="41"/>
      <c r="D574" s="41"/>
      <c r="G574" s="41"/>
    </row>
    <row r="575" spans="3:7" x14ac:dyDescent="0.25">
      <c r="C575" s="41"/>
      <c r="D575" s="41"/>
      <c r="G575" s="41"/>
    </row>
    <row r="576" spans="3:7" x14ac:dyDescent="0.25">
      <c r="C576" s="41"/>
      <c r="D576" s="41"/>
      <c r="G576" s="41"/>
    </row>
    <row r="577" spans="3:7" x14ac:dyDescent="0.25">
      <c r="C577" s="41"/>
      <c r="D577" s="41"/>
      <c r="G577" s="41"/>
    </row>
    <row r="578" spans="3:7" x14ac:dyDescent="0.25">
      <c r="C578" s="41"/>
      <c r="D578" s="41"/>
      <c r="G578" s="41"/>
    </row>
    <row r="579" spans="3:7" x14ac:dyDescent="0.25">
      <c r="C579" s="41"/>
      <c r="D579" s="41"/>
      <c r="G579" s="41"/>
    </row>
    <row r="580" spans="3:7" x14ac:dyDescent="0.25">
      <c r="C580" s="41"/>
      <c r="D580" s="41"/>
      <c r="G580" s="41"/>
    </row>
    <row r="581" spans="3:7" x14ac:dyDescent="0.25">
      <c r="C581" s="41"/>
      <c r="D581" s="41"/>
      <c r="G581" s="41"/>
    </row>
    <row r="582" spans="3:7" x14ac:dyDescent="0.25">
      <c r="C582" s="41"/>
      <c r="D582" s="41"/>
      <c r="G582" s="41"/>
    </row>
    <row r="583" spans="3:7" x14ac:dyDescent="0.25">
      <c r="C583" s="41"/>
      <c r="D583" s="41"/>
      <c r="G583" s="41"/>
    </row>
    <row r="584" spans="3:7" x14ac:dyDescent="0.25">
      <c r="C584" s="41"/>
      <c r="D584" s="41"/>
      <c r="G584" s="41"/>
    </row>
    <row r="585" spans="3:7" x14ac:dyDescent="0.25">
      <c r="C585" s="41"/>
      <c r="D585" s="41"/>
      <c r="G585" s="41"/>
    </row>
    <row r="586" spans="3:7" x14ac:dyDescent="0.25">
      <c r="C586" s="41"/>
      <c r="D586" s="41"/>
      <c r="G586" s="41"/>
    </row>
    <row r="587" spans="3:7" x14ac:dyDescent="0.25">
      <c r="C587" s="41"/>
      <c r="D587" s="41"/>
      <c r="G587" s="41"/>
    </row>
    <row r="588" spans="3:7" x14ac:dyDescent="0.25">
      <c r="C588" s="41"/>
      <c r="D588" s="41"/>
      <c r="G588" s="41"/>
    </row>
    <row r="589" spans="3:7" x14ac:dyDescent="0.25">
      <c r="C589" s="41"/>
      <c r="D589" s="41"/>
      <c r="G589" s="41"/>
    </row>
    <row r="590" spans="3:7" x14ac:dyDescent="0.25">
      <c r="C590" s="41"/>
      <c r="D590" s="41"/>
      <c r="G590" s="41"/>
    </row>
    <row r="591" spans="3:7" x14ac:dyDescent="0.25">
      <c r="C591" s="41"/>
      <c r="D591" s="41"/>
      <c r="G591" s="41"/>
    </row>
    <row r="592" spans="3:7" x14ac:dyDescent="0.25">
      <c r="C592" s="41"/>
      <c r="D592" s="41"/>
      <c r="G592" s="41"/>
    </row>
    <row r="593" spans="3:7" x14ac:dyDescent="0.25">
      <c r="C593" s="41"/>
      <c r="D593" s="41"/>
      <c r="G593" s="41"/>
    </row>
    <row r="594" spans="3:7" x14ac:dyDescent="0.25">
      <c r="C594" s="41"/>
      <c r="D594" s="41"/>
      <c r="G594" s="41"/>
    </row>
    <row r="595" spans="3:7" x14ac:dyDescent="0.25">
      <c r="C595" s="41"/>
      <c r="D595" s="41"/>
      <c r="G595" s="41"/>
    </row>
    <row r="596" spans="3:7" x14ac:dyDescent="0.25">
      <c r="C596" s="41"/>
      <c r="D596" s="41"/>
      <c r="G596" s="41"/>
    </row>
    <row r="597" spans="3:7" x14ac:dyDescent="0.25">
      <c r="C597" s="41"/>
      <c r="D597" s="41"/>
      <c r="G597" s="41"/>
    </row>
    <row r="598" spans="3:7" x14ac:dyDescent="0.25">
      <c r="C598" s="41"/>
      <c r="D598" s="41"/>
      <c r="G598" s="41"/>
    </row>
    <row r="599" spans="3:7" x14ac:dyDescent="0.25">
      <c r="C599" s="41"/>
      <c r="D599" s="41"/>
      <c r="G599" s="41"/>
    </row>
    <row r="600" spans="3:7" x14ac:dyDescent="0.25">
      <c r="C600" s="41"/>
      <c r="D600" s="41"/>
      <c r="G600" s="41"/>
    </row>
    <row r="601" spans="3:7" x14ac:dyDescent="0.25">
      <c r="C601" s="41"/>
      <c r="D601" s="41"/>
      <c r="G601" s="41"/>
    </row>
    <row r="602" spans="3:7" x14ac:dyDescent="0.25">
      <c r="C602" s="41"/>
      <c r="D602" s="41"/>
      <c r="G602" s="41"/>
    </row>
    <row r="603" spans="3:7" x14ac:dyDescent="0.25">
      <c r="C603" s="41"/>
      <c r="D603" s="41"/>
      <c r="G603" s="41"/>
    </row>
    <row r="604" spans="3:7" x14ac:dyDescent="0.25">
      <c r="C604" s="41"/>
      <c r="D604" s="41"/>
      <c r="G604" s="41"/>
    </row>
    <row r="605" spans="3:7" x14ac:dyDescent="0.25">
      <c r="C605" s="41"/>
      <c r="D605" s="41"/>
      <c r="G605" s="41"/>
    </row>
    <row r="606" spans="3:7" x14ac:dyDescent="0.25">
      <c r="C606" s="41"/>
      <c r="D606" s="41"/>
      <c r="G606" s="41"/>
    </row>
    <row r="607" spans="3:7" x14ac:dyDescent="0.25">
      <c r="C607" s="41"/>
      <c r="D607" s="41"/>
      <c r="G607" s="41"/>
    </row>
    <row r="608" spans="3:7" x14ac:dyDescent="0.25">
      <c r="C608" s="41"/>
      <c r="D608" s="41"/>
      <c r="G608" s="41"/>
    </row>
    <row r="609" spans="3:7" x14ac:dyDescent="0.25">
      <c r="C609" s="41"/>
      <c r="D609" s="41"/>
      <c r="G609" s="41"/>
    </row>
    <row r="610" spans="3:7" x14ac:dyDescent="0.25">
      <c r="C610" s="41"/>
      <c r="D610" s="41"/>
      <c r="G610" s="41"/>
    </row>
    <row r="611" spans="3:7" x14ac:dyDescent="0.25">
      <c r="C611" s="41"/>
      <c r="D611" s="41"/>
      <c r="G611" s="41"/>
    </row>
    <row r="612" spans="3:7" x14ac:dyDescent="0.25">
      <c r="C612" s="41"/>
      <c r="D612" s="41"/>
      <c r="G612" s="41"/>
    </row>
    <row r="613" spans="3:7" x14ac:dyDescent="0.25">
      <c r="C613" s="41"/>
      <c r="D613" s="41"/>
      <c r="G613" s="41"/>
    </row>
    <row r="614" spans="3:7" x14ac:dyDescent="0.25">
      <c r="C614" s="41"/>
      <c r="D614" s="41"/>
      <c r="G614" s="41"/>
    </row>
    <row r="615" spans="3:7" x14ac:dyDescent="0.25">
      <c r="C615" s="41"/>
      <c r="D615" s="41"/>
      <c r="G615" s="41"/>
    </row>
    <row r="616" spans="3:7" x14ac:dyDescent="0.25">
      <c r="C616" s="41"/>
      <c r="D616" s="41"/>
      <c r="G616" s="41"/>
    </row>
    <row r="617" spans="3:7" x14ac:dyDescent="0.25">
      <c r="C617" s="41"/>
      <c r="D617" s="41"/>
      <c r="G617" s="41"/>
    </row>
    <row r="618" spans="3:7" x14ac:dyDescent="0.25">
      <c r="C618" s="41"/>
      <c r="D618" s="41"/>
      <c r="G618" s="41"/>
    </row>
    <row r="619" spans="3:7" x14ac:dyDescent="0.25">
      <c r="C619" s="41"/>
      <c r="D619" s="41"/>
      <c r="G619" s="41"/>
    </row>
    <row r="620" spans="3:7" x14ac:dyDescent="0.25">
      <c r="C620" s="41"/>
      <c r="D620" s="41"/>
      <c r="G620" s="41"/>
    </row>
    <row r="621" spans="3:7" x14ac:dyDescent="0.25">
      <c r="C621" s="41"/>
      <c r="D621" s="41"/>
      <c r="G621" s="41"/>
    </row>
    <row r="622" spans="3:7" x14ac:dyDescent="0.25">
      <c r="C622" s="41"/>
      <c r="D622" s="41"/>
      <c r="G622" s="41"/>
    </row>
    <row r="623" spans="3:7" x14ac:dyDescent="0.25">
      <c r="C623" s="41"/>
      <c r="D623" s="41"/>
      <c r="G623" s="41"/>
    </row>
    <row r="624" spans="3:7" x14ac:dyDescent="0.25">
      <c r="C624" s="41"/>
      <c r="D624" s="41"/>
      <c r="G624" s="41"/>
    </row>
    <row r="625" spans="3:7" x14ac:dyDescent="0.25">
      <c r="C625" s="41"/>
      <c r="D625" s="41"/>
      <c r="G625" s="41"/>
    </row>
    <row r="626" spans="3:7" x14ac:dyDescent="0.25">
      <c r="C626" s="41"/>
      <c r="D626" s="41"/>
      <c r="G626" s="41"/>
    </row>
    <row r="627" spans="3:7" x14ac:dyDescent="0.25">
      <c r="C627" s="41"/>
      <c r="D627" s="41"/>
      <c r="G627" s="41"/>
    </row>
    <row r="628" spans="3:7" x14ac:dyDescent="0.25">
      <c r="C628" s="41"/>
      <c r="D628" s="41"/>
      <c r="G628" s="41"/>
    </row>
    <row r="629" spans="3:7" x14ac:dyDescent="0.25">
      <c r="C629" s="41"/>
      <c r="D629" s="41"/>
      <c r="G629" s="41"/>
    </row>
    <row r="630" spans="3:7" x14ac:dyDescent="0.25">
      <c r="C630" s="41"/>
      <c r="D630" s="41"/>
      <c r="G630" s="41"/>
    </row>
    <row r="631" spans="3:7" x14ac:dyDescent="0.25">
      <c r="C631" s="41"/>
      <c r="D631" s="41"/>
      <c r="G631" s="41"/>
    </row>
    <row r="632" spans="3:7" x14ac:dyDescent="0.25">
      <c r="C632" s="41"/>
      <c r="D632" s="41"/>
      <c r="G632" s="41"/>
    </row>
    <row r="633" spans="3:7" x14ac:dyDescent="0.25">
      <c r="C633" s="41"/>
      <c r="D633" s="41"/>
      <c r="G633" s="41"/>
    </row>
    <row r="634" spans="3:7" x14ac:dyDescent="0.25">
      <c r="C634" s="41"/>
      <c r="D634" s="41"/>
      <c r="G634" s="41"/>
    </row>
    <row r="635" spans="3:7" x14ac:dyDescent="0.25">
      <c r="C635" s="41"/>
      <c r="D635" s="41"/>
      <c r="G635" s="41"/>
    </row>
    <row r="636" spans="3:7" x14ac:dyDescent="0.25">
      <c r="C636" s="41"/>
      <c r="D636" s="41"/>
      <c r="G636" s="41"/>
    </row>
    <row r="637" spans="3:7" x14ac:dyDescent="0.25">
      <c r="C637" s="41"/>
      <c r="D637" s="41"/>
      <c r="G637" s="41"/>
    </row>
    <row r="638" spans="3:7" x14ac:dyDescent="0.25">
      <c r="C638" s="41"/>
      <c r="D638" s="41"/>
      <c r="G638" s="41"/>
    </row>
    <row r="639" spans="3:7" x14ac:dyDescent="0.25">
      <c r="C639" s="41"/>
      <c r="D639" s="41"/>
      <c r="G639" s="41"/>
    </row>
    <row r="640" spans="3:7" x14ac:dyDescent="0.25">
      <c r="C640" s="41"/>
      <c r="D640" s="41"/>
      <c r="G640" s="41"/>
    </row>
    <row r="641" spans="3:7" x14ac:dyDescent="0.25">
      <c r="C641" s="41"/>
      <c r="D641" s="41"/>
      <c r="G641" s="41"/>
    </row>
    <row r="642" spans="3:7" x14ac:dyDescent="0.25">
      <c r="C642" s="41"/>
      <c r="D642" s="41"/>
      <c r="G642" s="41"/>
    </row>
    <row r="643" spans="3:7" x14ac:dyDescent="0.25">
      <c r="C643" s="41"/>
      <c r="D643" s="41"/>
      <c r="G643" s="41"/>
    </row>
    <row r="644" spans="3:7" x14ac:dyDescent="0.25">
      <c r="C644" s="41"/>
      <c r="D644" s="41"/>
      <c r="G644" s="41"/>
    </row>
    <row r="645" spans="3:7" x14ac:dyDescent="0.25">
      <c r="C645" s="41"/>
      <c r="D645" s="41"/>
      <c r="G645" s="41"/>
    </row>
    <row r="646" spans="3:7" x14ac:dyDescent="0.25">
      <c r="C646" s="41"/>
      <c r="D646" s="41"/>
      <c r="G646" s="41"/>
    </row>
    <row r="647" spans="3:7" x14ac:dyDescent="0.25">
      <c r="C647" s="41"/>
      <c r="D647" s="41"/>
      <c r="G647" s="41"/>
    </row>
    <row r="648" spans="3:7" x14ac:dyDescent="0.25">
      <c r="C648" s="41"/>
      <c r="D648" s="41"/>
      <c r="G648" s="41"/>
    </row>
    <row r="649" spans="3:7" x14ac:dyDescent="0.25">
      <c r="C649" s="41"/>
      <c r="D649" s="41"/>
      <c r="G649" s="41"/>
    </row>
    <row r="650" spans="3:7" x14ac:dyDescent="0.25">
      <c r="C650" s="41"/>
      <c r="D650" s="41"/>
      <c r="G650" s="41"/>
    </row>
    <row r="651" spans="3:7" x14ac:dyDescent="0.25">
      <c r="C651" s="41"/>
      <c r="D651" s="41"/>
      <c r="G651" s="41"/>
    </row>
    <row r="652" spans="3:7" x14ac:dyDescent="0.25">
      <c r="C652" s="41"/>
      <c r="D652" s="41"/>
      <c r="G652" s="41"/>
    </row>
    <row r="653" spans="3:7" x14ac:dyDescent="0.25">
      <c r="C653" s="41"/>
      <c r="D653" s="41"/>
      <c r="G653" s="41"/>
    </row>
    <row r="654" spans="3:7" x14ac:dyDescent="0.25">
      <c r="C654" s="41"/>
      <c r="D654" s="41"/>
      <c r="G654" s="41"/>
    </row>
    <row r="655" spans="3:7" x14ac:dyDescent="0.25">
      <c r="C655" s="41"/>
      <c r="D655" s="41"/>
      <c r="G655" s="41"/>
    </row>
    <row r="656" spans="3:7" x14ac:dyDescent="0.25">
      <c r="C656" s="41"/>
      <c r="D656" s="41"/>
      <c r="G656" s="41"/>
    </row>
    <row r="657" spans="3:7" x14ac:dyDescent="0.25">
      <c r="C657" s="41"/>
      <c r="D657" s="41"/>
      <c r="G657" s="41"/>
    </row>
    <row r="658" spans="3:7" x14ac:dyDescent="0.25">
      <c r="C658" s="41"/>
      <c r="D658" s="41"/>
      <c r="G658" s="41"/>
    </row>
    <row r="659" spans="3:7" x14ac:dyDescent="0.25">
      <c r="C659" s="41"/>
      <c r="D659" s="41"/>
      <c r="G659" s="41"/>
    </row>
    <row r="660" spans="3:7" x14ac:dyDescent="0.25">
      <c r="C660" s="41"/>
      <c r="D660" s="41"/>
      <c r="G660" s="41"/>
    </row>
    <row r="661" spans="3:7" x14ac:dyDescent="0.25">
      <c r="C661" s="41"/>
      <c r="D661" s="41"/>
      <c r="G661" s="41"/>
    </row>
    <row r="662" spans="3:7" x14ac:dyDescent="0.25">
      <c r="C662" s="41"/>
      <c r="D662" s="41"/>
      <c r="G662" s="41"/>
    </row>
    <row r="663" spans="3:7" x14ac:dyDescent="0.25">
      <c r="C663" s="41"/>
      <c r="D663" s="41"/>
      <c r="G663" s="41"/>
    </row>
    <row r="664" spans="3:7" x14ac:dyDescent="0.25">
      <c r="C664" s="41"/>
      <c r="D664" s="41"/>
      <c r="G664" s="41"/>
    </row>
    <row r="665" spans="3:7" x14ac:dyDescent="0.25">
      <c r="C665" s="41"/>
      <c r="D665" s="41"/>
      <c r="G665" s="41"/>
    </row>
    <row r="666" spans="3:7" x14ac:dyDescent="0.25">
      <c r="C666" s="41"/>
      <c r="D666" s="41"/>
      <c r="G666" s="41"/>
    </row>
    <row r="667" spans="3:7" x14ac:dyDescent="0.25">
      <c r="C667" s="41"/>
      <c r="D667" s="41"/>
      <c r="G667" s="41"/>
    </row>
    <row r="668" spans="3:7" x14ac:dyDescent="0.25">
      <c r="C668" s="41"/>
      <c r="D668" s="41"/>
      <c r="G668" s="41"/>
    </row>
    <row r="669" spans="3:7" x14ac:dyDescent="0.25">
      <c r="C669" s="41"/>
      <c r="D669" s="41"/>
      <c r="G669" s="41"/>
    </row>
    <row r="670" spans="3:7" x14ac:dyDescent="0.25">
      <c r="C670" s="41"/>
      <c r="D670" s="41"/>
      <c r="G670" s="41"/>
    </row>
    <row r="671" spans="3:7" x14ac:dyDescent="0.25">
      <c r="C671" s="41"/>
      <c r="D671" s="41"/>
      <c r="G671" s="41"/>
    </row>
    <row r="672" spans="3:7" x14ac:dyDescent="0.25">
      <c r="C672" s="41"/>
      <c r="D672" s="41"/>
      <c r="G672" s="41"/>
    </row>
    <row r="673" spans="3:7" x14ac:dyDescent="0.25">
      <c r="C673" s="41"/>
      <c r="D673" s="41"/>
      <c r="G673" s="41"/>
    </row>
    <row r="674" spans="3:7" x14ac:dyDescent="0.25">
      <c r="C674" s="41"/>
      <c r="D674" s="41"/>
      <c r="G674" s="41"/>
    </row>
    <row r="675" spans="3:7" x14ac:dyDescent="0.25">
      <c r="C675" s="41"/>
      <c r="D675" s="41"/>
      <c r="G675" s="41"/>
    </row>
    <row r="676" spans="3:7" x14ac:dyDescent="0.25">
      <c r="C676" s="41"/>
      <c r="D676" s="41"/>
      <c r="G676" s="41"/>
    </row>
    <row r="677" spans="3:7" x14ac:dyDescent="0.25">
      <c r="C677" s="41"/>
      <c r="D677" s="41"/>
      <c r="G677" s="41"/>
    </row>
    <row r="678" spans="3:7" x14ac:dyDescent="0.25">
      <c r="C678" s="41"/>
      <c r="D678" s="41"/>
      <c r="G678" s="41"/>
    </row>
    <row r="679" spans="3:7" x14ac:dyDescent="0.25">
      <c r="C679" s="41"/>
      <c r="D679" s="41"/>
      <c r="G679" s="41"/>
    </row>
    <row r="680" spans="3:7" x14ac:dyDescent="0.25">
      <c r="C680" s="41"/>
      <c r="D680" s="41"/>
      <c r="G680" s="41"/>
    </row>
    <row r="681" spans="3:7" x14ac:dyDescent="0.25">
      <c r="C681" s="41"/>
      <c r="D681" s="41"/>
      <c r="G681" s="41"/>
    </row>
    <row r="682" spans="3:7" x14ac:dyDescent="0.25">
      <c r="C682" s="41"/>
      <c r="D682" s="41"/>
      <c r="G682" s="41"/>
    </row>
    <row r="683" spans="3:7" x14ac:dyDescent="0.25">
      <c r="C683" s="41"/>
      <c r="D683" s="41"/>
      <c r="G683" s="41"/>
    </row>
    <row r="684" spans="3:7" x14ac:dyDescent="0.25">
      <c r="C684" s="41"/>
      <c r="D684" s="41"/>
      <c r="G684" s="41"/>
    </row>
    <row r="685" spans="3:7" x14ac:dyDescent="0.25">
      <c r="C685" s="41"/>
      <c r="D685" s="41"/>
      <c r="G685" s="41"/>
    </row>
    <row r="686" spans="3:7" x14ac:dyDescent="0.25">
      <c r="C686" s="41"/>
      <c r="D686" s="41"/>
      <c r="G686" s="41"/>
    </row>
    <row r="687" spans="3:7" x14ac:dyDescent="0.25">
      <c r="C687" s="41"/>
      <c r="D687" s="41"/>
      <c r="G687" s="41"/>
    </row>
    <row r="688" spans="3:7" x14ac:dyDescent="0.25">
      <c r="C688" s="41"/>
      <c r="D688" s="41"/>
      <c r="G688" s="41"/>
    </row>
    <row r="689" spans="3:7" x14ac:dyDescent="0.25">
      <c r="C689" s="41"/>
      <c r="D689" s="41"/>
      <c r="G689" s="41"/>
    </row>
    <row r="690" spans="3:7" x14ac:dyDescent="0.25">
      <c r="C690" s="41"/>
      <c r="D690" s="41"/>
      <c r="G690" s="41"/>
    </row>
    <row r="691" spans="3:7" x14ac:dyDescent="0.25">
      <c r="C691" s="41"/>
      <c r="D691" s="41"/>
      <c r="G691" s="41"/>
    </row>
    <row r="692" spans="3:7" x14ac:dyDescent="0.25">
      <c r="C692" s="41"/>
      <c r="D692" s="41"/>
      <c r="G692" s="41"/>
    </row>
    <row r="693" spans="3:7" x14ac:dyDescent="0.25">
      <c r="C693" s="41"/>
      <c r="D693" s="41"/>
      <c r="G693" s="41"/>
    </row>
    <row r="694" spans="3:7" x14ac:dyDescent="0.25">
      <c r="C694" s="41"/>
      <c r="D694" s="41"/>
      <c r="G694" s="41"/>
    </row>
    <row r="695" spans="3:7" x14ac:dyDescent="0.25">
      <c r="C695" s="41"/>
      <c r="D695" s="41"/>
      <c r="G695" s="41"/>
    </row>
    <row r="696" spans="3:7" x14ac:dyDescent="0.25">
      <c r="C696" s="41"/>
      <c r="D696" s="41"/>
      <c r="G696" s="41"/>
    </row>
    <row r="697" spans="3:7" x14ac:dyDescent="0.25">
      <c r="C697" s="41"/>
      <c r="D697" s="41"/>
      <c r="G697" s="41"/>
    </row>
    <row r="698" spans="3:7" x14ac:dyDescent="0.25">
      <c r="C698" s="41"/>
      <c r="D698" s="41"/>
      <c r="G698" s="41"/>
    </row>
    <row r="699" spans="3:7" x14ac:dyDescent="0.25">
      <c r="C699" s="41"/>
      <c r="D699" s="41"/>
      <c r="G699" s="41"/>
    </row>
    <row r="700" spans="3:7" x14ac:dyDescent="0.25">
      <c r="C700" s="41"/>
      <c r="D700" s="41"/>
      <c r="G700" s="41"/>
    </row>
    <row r="701" spans="3:7" x14ac:dyDescent="0.25">
      <c r="C701" s="41"/>
      <c r="D701" s="41"/>
      <c r="G701" s="41"/>
    </row>
    <row r="702" spans="3:7" x14ac:dyDescent="0.25">
      <c r="C702" s="41"/>
      <c r="D702" s="41"/>
      <c r="G702" s="41"/>
    </row>
    <row r="703" spans="3:7" x14ac:dyDescent="0.25">
      <c r="C703" s="41"/>
      <c r="D703" s="41"/>
      <c r="G703" s="41"/>
    </row>
    <row r="704" spans="3:7" x14ac:dyDescent="0.25">
      <c r="C704" s="41"/>
      <c r="D704" s="41"/>
      <c r="G704" s="41"/>
    </row>
    <row r="705" spans="3:7" x14ac:dyDescent="0.25">
      <c r="C705" s="41"/>
      <c r="D705" s="41"/>
      <c r="G705" s="41"/>
    </row>
    <row r="706" spans="3:7" x14ac:dyDescent="0.25">
      <c r="C706" s="41"/>
      <c r="D706" s="41"/>
      <c r="G706" s="41"/>
    </row>
    <row r="707" spans="3:7" x14ac:dyDescent="0.25">
      <c r="C707" s="41"/>
      <c r="D707" s="41"/>
      <c r="G707" s="41"/>
    </row>
    <row r="708" spans="3:7" x14ac:dyDescent="0.25">
      <c r="C708" s="41"/>
      <c r="D708" s="41"/>
      <c r="G708" s="41"/>
    </row>
    <row r="709" spans="3:7" x14ac:dyDescent="0.25">
      <c r="C709" s="41"/>
      <c r="D709" s="41"/>
      <c r="G709" s="41"/>
    </row>
    <row r="710" spans="3:7" x14ac:dyDescent="0.25">
      <c r="C710" s="41"/>
      <c r="D710" s="41"/>
      <c r="G710" s="41"/>
    </row>
    <row r="711" spans="3:7" x14ac:dyDescent="0.25">
      <c r="C711" s="41"/>
      <c r="D711" s="41"/>
      <c r="G711" s="41"/>
    </row>
    <row r="712" spans="3:7" x14ac:dyDescent="0.25">
      <c r="C712" s="41"/>
      <c r="D712" s="41"/>
      <c r="G712" s="41"/>
    </row>
    <row r="713" spans="3:7" x14ac:dyDescent="0.25">
      <c r="C713" s="41"/>
      <c r="D713" s="41"/>
      <c r="G713" s="41"/>
    </row>
    <row r="714" spans="3:7" x14ac:dyDescent="0.25">
      <c r="C714" s="41"/>
      <c r="D714" s="41"/>
      <c r="G714" s="41"/>
    </row>
    <row r="715" spans="3:7" x14ac:dyDescent="0.25">
      <c r="C715" s="41"/>
      <c r="D715" s="41"/>
      <c r="G715" s="41"/>
    </row>
    <row r="716" spans="3:7" x14ac:dyDescent="0.25">
      <c r="C716" s="41"/>
      <c r="D716" s="41"/>
      <c r="G716" s="41"/>
    </row>
    <row r="717" spans="3:7" x14ac:dyDescent="0.25">
      <c r="C717" s="41"/>
      <c r="D717" s="41"/>
      <c r="G717" s="41"/>
    </row>
    <row r="718" spans="3:7" x14ac:dyDescent="0.25">
      <c r="C718" s="41"/>
      <c r="D718" s="41"/>
      <c r="G718" s="41"/>
    </row>
    <row r="719" spans="3:7" x14ac:dyDescent="0.25">
      <c r="C719" s="41"/>
      <c r="D719" s="41"/>
      <c r="G719" s="41"/>
    </row>
    <row r="720" spans="3:7" x14ac:dyDescent="0.25">
      <c r="C720" s="41"/>
      <c r="D720" s="41"/>
      <c r="G720" s="41"/>
    </row>
    <row r="721" spans="3:7" x14ac:dyDescent="0.25">
      <c r="C721" s="41"/>
      <c r="D721" s="41"/>
      <c r="G721" s="41"/>
    </row>
    <row r="722" spans="3:7" x14ac:dyDescent="0.25">
      <c r="C722" s="41"/>
      <c r="D722" s="41"/>
      <c r="G722" s="41"/>
    </row>
    <row r="723" spans="3:7" x14ac:dyDescent="0.25">
      <c r="C723" s="41"/>
      <c r="D723" s="41"/>
      <c r="G723" s="41"/>
    </row>
    <row r="724" spans="3:7" x14ac:dyDescent="0.25">
      <c r="C724" s="41"/>
      <c r="D724" s="41"/>
      <c r="G724" s="41"/>
    </row>
    <row r="725" spans="3:7" x14ac:dyDescent="0.25">
      <c r="C725" s="41"/>
      <c r="D725" s="41"/>
      <c r="G725" s="41"/>
    </row>
    <row r="726" spans="3:7" x14ac:dyDescent="0.25">
      <c r="C726" s="41"/>
      <c r="D726" s="41"/>
      <c r="G726" s="41"/>
    </row>
    <row r="727" spans="3:7" x14ac:dyDescent="0.25">
      <c r="C727" s="41"/>
      <c r="D727" s="41"/>
      <c r="G727" s="41"/>
    </row>
    <row r="728" spans="3:7" x14ac:dyDescent="0.25">
      <c r="C728" s="41"/>
      <c r="D728" s="41"/>
      <c r="G728" s="41"/>
    </row>
    <row r="729" spans="3:7" x14ac:dyDescent="0.25">
      <c r="C729" s="41"/>
      <c r="D729" s="41"/>
      <c r="G729" s="41"/>
    </row>
    <row r="730" spans="3:7" x14ac:dyDescent="0.25">
      <c r="C730" s="41"/>
      <c r="D730" s="41"/>
      <c r="G730" s="41"/>
    </row>
    <row r="731" spans="3:7" x14ac:dyDescent="0.25">
      <c r="C731" s="41"/>
      <c r="D731" s="41"/>
      <c r="G731" s="41"/>
    </row>
    <row r="732" spans="3:7" x14ac:dyDescent="0.25">
      <c r="C732" s="41"/>
      <c r="D732" s="41"/>
      <c r="G732" s="41"/>
    </row>
    <row r="733" spans="3:7" x14ac:dyDescent="0.25">
      <c r="C733" s="41"/>
      <c r="D733" s="41"/>
      <c r="G733" s="41"/>
    </row>
    <row r="734" spans="3:7" x14ac:dyDescent="0.25">
      <c r="C734" s="41"/>
      <c r="D734" s="41"/>
      <c r="G734" s="41"/>
    </row>
    <row r="735" spans="3:7" x14ac:dyDescent="0.25">
      <c r="C735" s="41"/>
      <c r="D735" s="41"/>
      <c r="G735" s="41"/>
    </row>
    <row r="736" spans="3:7" x14ac:dyDescent="0.25">
      <c r="C736" s="41"/>
      <c r="D736" s="41"/>
      <c r="G736" s="41"/>
    </row>
    <row r="737" spans="3:7" x14ac:dyDescent="0.25">
      <c r="C737" s="41"/>
      <c r="D737" s="41"/>
      <c r="G737" s="41"/>
    </row>
    <row r="738" spans="3:7" x14ac:dyDescent="0.25">
      <c r="C738" s="41"/>
      <c r="D738" s="41"/>
      <c r="G738" s="41"/>
    </row>
    <row r="739" spans="3:7" x14ac:dyDescent="0.25">
      <c r="C739" s="41"/>
      <c r="D739" s="41"/>
      <c r="G739" s="41"/>
    </row>
    <row r="740" spans="3:7" x14ac:dyDescent="0.25">
      <c r="C740" s="41"/>
      <c r="D740" s="41"/>
      <c r="G740" s="41"/>
    </row>
    <row r="741" spans="3:7" x14ac:dyDescent="0.25">
      <c r="C741" s="41"/>
      <c r="D741" s="41"/>
      <c r="G741" s="41"/>
    </row>
    <row r="742" spans="3:7" x14ac:dyDescent="0.25">
      <c r="C742" s="41"/>
      <c r="D742" s="41"/>
      <c r="G742" s="41"/>
    </row>
    <row r="743" spans="3:7" x14ac:dyDescent="0.25">
      <c r="C743" s="41"/>
      <c r="D743" s="41"/>
      <c r="G743" s="41"/>
    </row>
    <row r="744" spans="3:7" x14ac:dyDescent="0.25">
      <c r="C744" s="41"/>
      <c r="D744" s="41"/>
      <c r="G744" s="41"/>
    </row>
    <row r="745" spans="3:7" x14ac:dyDescent="0.25">
      <c r="C745" s="41"/>
      <c r="D745" s="41"/>
      <c r="G745" s="41"/>
    </row>
    <row r="746" spans="3:7" x14ac:dyDescent="0.25">
      <c r="C746" s="41"/>
      <c r="D746" s="41"/>
      <c r="G746" s="41"/>
    </row>
    <row r="747" spans="3:7" x14ac:dyDescent="0.25">
      <c r="C747" s="41"/>
      <c r="D747" s="41"/>
      <c r="G747" s="41"/>
    </row>
    <row r="748" spans="3:7" x14ac:dyDescent="0.25">
      <c r="C748" s="41"/>
      <c r="D748" s="41"/>
      <c r="G748" s="41"/>
    </row>
    <row r="749" spans="3:7" x14ac:dyDescent="0.25">
      <c r="C749" s="41"/>
      <c r="D749" s="41"/>
      <c r="G749" s="41"/>
    </row>
    <row r="750" spans="3:7" x14ac:dyDescent="0.25">
      <c r="C750" s="41"/>
      <c r="D750" s="41"/>
      <c r="G750" s="41"/>
    </row>
    <row r="751" spans="3:7" x14ac:dyDescent="0.25">
      <c r="C751" s="41"/>
      <c r="D751" s="41"/>
      <c r="G751" s="41"/>
    </row>
    <row r="752" spans="3:7" x14ac:dyDescent="0.25">
      <c r="C752" s="41"/>
      <c r="D752" s="41"/>
      <c r="G752" s="41"/>
    </row>
    <row r="753" spans="3:7" x14ac:dyDescent="0.25">
      <c r="C753" s="41"/>
      <c r="D753" s="41"/>
      <c r="G753" s="41"/>
    </row>
    <row r="754" spans="3:7" x14ac:dyDescent="0.25">
      <c r="C754" s="41"/>
      <c r="D754" s="41"/>
      <c r="G754" s="41"/>
    </row>
    <row r="755" spans="3:7" x14ac:dyDescent="0.25">
      <c r="C755" s="41"/>
      <c r="D755" s="41"/>
      <c r="G755" s="41"/>
    </row>
    <row r="756" spans="3:7" x14ac:dyDescent="0.25">
      <c r="C756" s="41"/>
      <c r="D756" s="41"/>
      <c r="G756" s="41"/>
    </row>
    <row r="757" spans="3:7" x14ac:dyDescent="0.25">
      <c r="C757" s="41"/>
      <c r="D757" s="41"/>
      <c r="G757" s="41"/>
    </row>
    <row r="758" spans="3:7" x14ac:dyDescent="0.25">
      <c r="C758" s="41"/>
      <c r="D758" s="41"/>
      <c r="G758" s="41"/>
    </row>
    <row r="759" spans="3:7" x14ac:dyDescent="0.25">
      <c r="C759" s="41"/>
      <c r="D759" s="41"/>
      <c r="G759" s="41"/>
    </row>
    <row r="760" spans="3:7" x14ac:dyDescent="0.25">
      <c r="C760" s="41"/>
      <c r="D760" s="41"/>
      <c r="G760" s="41"/>
    </row>
    <row r="761" spans="3:7" x14ac:dyDescent="0.25">
      <c r="C761" s="41"/>
      <c r="D761" s="41"/>
      <c r="G761" s="41"/>
    </row>
    <row r="762" spans="3:7" x14ac:dyDescent="0.25">
      <c r="C762" s="41"/>
      <c r="D762" s="41"/>
      <c r="G762" s="41"/>
    </row>
    <row r="763" spans="3:7" x14ac:dyDescent="0.25">
      <c r="C763" s="41"/>
      <c r="D763" s="41"/>
      <c r="G763" s="41"/>
    </row>
    <row r="764" spans="3:7" x14ac:dyDescent="0.25">
      <c r="C764" s="41"/>
      <c r="D764" s="41"/>
      <c r="G764" s="41"/>
    </row>
    <row r="765" spans="3:7" x14ac:dyDescent="0.25">
      <c r="C765" s="41"/>
      <c r="D765" s="41"/>
      <c r="G765" s="41"/>
    </row>
    <row r="766" spans="3:7" x14ac:dyDescent="0.25">
      <c r="C766" s="41"/>
      <c r="D766" s="41"/>
      <c r="G766" s="41"/>
    </row>
    <row r="767" spans="3:7" x14ac:dyDescent="0.25">
      <c r="C767" s="41"/>
      <c r="D767" s="41"/>
      <c r="G767" s="41"/>
    </row>
    <row r="768" spans="3:7" x14ac:dyDescent="0.25">
      <c r="C768" s="41"/>
      <c r="D768" s="41"/>
      <c r="G768" s="41"/>
    </row>
    <row r="769" spans="3:7" x14ac:dyDescent="0.25">
      <c r="C769" s="41"/>
      <c r="D769" s="41"/>
      <c r="G769" s="41"/>
    </row>
    <row r="770" spans="3:7" x14ac:dyDescent="0.25">
      <c r="C770" s="41"/>
      <c r="D770" s="41"/>
      <c r="G770" s="41"/>
    </row>
    <row r="771" spans="3:7" x14ac:dyDescent="0.25">
      <c r="C771" s="41"/>
      <c r="D771" s="41"/>
      <c r="G771" s="41"/>
    </row>
    <row r="772" spans="3:7" x14ac:dyDescent="0.25">
      <c r="C772" s="41"/>
      <c r="D772" s="41"/>
      <c r="G772" s="41"/>
    </row>
    <row r="773" spans="3:7" x14ac:dyDescent="0.25">
      <c r="C773" s="41"/>
      <c r="D773" s="41"/>
      <c r="G773" s="41"/>
    </row>
    <row r="774" spans="3:7" x14ac:dyDescent="0.25">
      <c r="C774" s="41"/>
      <c r="D774" s="41"/>
      <c r="G774" s="41"/>
    </row>
    <row r="775" spans="3:7" x14ac:dyDescent="0.25">
      <c r="C775" s="41"/>
      <c r="D775" s="41"/>
      <c r="G775" s="41"/>
    </row>
    <row r="776" spans="3:7" x14ac:dyDescent="0.25">
      <c r="C776" s="41"/>
      <c r="D776" s="41"/>
      <c r="G776" s="41"/>
    </row>
    <row r="777" spans="3:7" x14ac:dyDescent="0.25">
      <c r="C777" s="41"/>
      <c r="D777" s="41"/>
      <c r="G777" s="41"/>
    </row>
    <row r="778" spans="3:7" x14ac:dyDescent="0.25">
      <c r="C778" s="41"/>
      <c r="D778" s="41"/>
      <c r="G778" s="41"/>
    </row>
    <row r="779" spans="3:7" x14ac:dyDescent="0.25">
      <c r="C779" s="41"/>
      <c r="D779" s="41"/>
      <c r="G779" s="41"/>
    </row>
    <row r="780" spans="3:7" x14ac:dyDescent="0.25">
      <c r="C780" s="41"/>
      <c r="D780" s="41"/>
      <c r="G780" s="41"/>
    </row>
    <row r="781" spans="3:7" x14ac:dyDescent="0.25">
      <c r="C781" s="41"/>
      <c r="D781" s="41"/>
      <c r="G781" s="41"/>
    </row>
    <row r="782" spans="3:7" x14ac:dyDescent="0.25">
      <c r="C782" s="41"/>
      <c r="D782" s="41"/>
      <c r="G782" s="41"/>
    </row>
    <row r="783" spans="3:7" x14ac:dyDescent="0.25">
      <c r="C783" s="41"/>
      <c r="D783" s="41"/>
      <c r="G783" s="41"/>
    </row>
    <row r="784" spans="3:7" x14ac:dyDescent="0.25">
      <c r="C784" s="41"/>
      <c r="D784" s="41"/>
      <c r="G784" s="41"/>
    </row>
    <row r="785" spans="3:7" x14ac:dyDescent="0.25">
      <c r="C785" s="41"/>
      <c r="D785" s="41"/>
      <c r="G785" s="41"/>
    </row>
  </sheetData>
  <autoFilter ref="A7:U190"/>
  <mergeCells count="20">
    <mergeCell ref="A2:U2"/>
    <mergeCell ref="A4:U4"/>
    <mergeCell ref="A5:A6"/>
    <mergeCell ref="B5:B6"/>
    <mergeCell ref="C5:C6"/>
    <mergeCell ref="D5:D6"/>
    <mergeCell ref="E5:E6"/>
    <mergeCell ref="I5:I6"/>
    <mergeCell ref="J5:J6"/>
    <mergeCell ref="K5:K6"/>
    <mergeCell ref="R5:R6"/>
    <mergeCell ref="S5:S6"/>
    <mergeCell ref="U5:U6"/>
    <mergeCell ref="T5:T6"/>
    <mergeCell ref="L5:L6"/>
    <mergeCell ref="M5:M6"/>
    <mergeCell ref="N5:N6"/>
    <mergeCell ref="O5:O6"/>
    <mergeCell ref="P5:P6"/>
    <mergeCell ref="Q5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3" workbookViewId="0">
      <selection activeCell="D17" sqref="D17"/>
    </sheetView>
  </sheetViews>
  <sheetFormatPr baseColWidth="10" defaultColWidth="11.42578125" defaultRowHeight="15" x14ac:dyDescent="0.25"/>
  <cols>
    <col min="1" max="1" width="66.28515625" bestFit="1" customWidth="1"/>
    <col min="2" max="2" width="12.28515625" customWidth="1"/>
    <col min="4" max="4" width="13.28515625" bestFit="1" customWidth="1"/>
  </cols>
  <sheetData>
    <row r="1" spans="1:2" x14ac:dyDescent="0.25">
      <c r="A1" s="95"/>
      <c r="B1" s="95"/>
    </row>
    <row r="2" spans="1:2" ht="18.75" x14ac:dyDescent="0.3">
      <c r="A2" s="148" t="s">
        <v>191</v>
      </c>
      <c r="B2" s="148"/>
    </row>
    <row r="3" spans="1:2" ht="18.75" x14ac:dyDescent="0.3">
      <c r="A3" s="148" t="s">
        <v>192</v>
      </c>
      <c r="B3" s="148"/>
    </row>
    <row r="4" spans="1:2" x14ac:dyDescent="0.25">
      <c r="A4" s="95"/>
      <c r="B4" s="95"/>
    </row>
    <row r="5" spans="1:2" ht="18" x14ac:dyDescent="0.25">
      <c r="A5" s="149" t="s">
        <v>202</v>
      </c>
      <c r="B5" s="149"/>
    </row>
    <row r="6" spans="1:2" ht="15.75" x14ac:dyDescent="0.25">
      <c r="A6" s="96"/>
      <c r="B6" s="95"/>
    </row>
    <row r="7" spans="1:2" ht="15.75" x14ac:dyDescent="0.25">
      <c r="A7" s="97"/>
      <c r="B7" s="95"/>
    </row>
    <row r="8" spans="1:2" ht="15.75" x14ac:dyDescent="0.25">
      <c r="A8" s="150" t="s">
        <v>213</v>
      </c>
      <c r="B8" s="150"/>
    </row>
    <row r="9" spans="1:2" x14ac:dyDescent="0.25">
      <c r="A9" s="95"/>
      <c r="B9" s="95"/>
    </row>
    <row r="10" spans="1:2" ht="15.75" thickBot="1" x14ac:dyDescent="0.3">
      <c r="A10" s="95"/>
      <c r="B10" s="95"/>
    </row>
    <row r="11" spans="1:2" ht="15.75" thickBot="1" x14ac:dyDescent="0.3">
      <c r="A11" s="98" t="s">
        <v>176</v>
      </c>
      <c r="B11" s="99" t="s">
        <v>193</v>
      </c>
    </row>
    <row r="12" spans="1:2" x14ac:dyDescent="0.25">
      <c r="A12" s="100"/>
      <c r="B12" s="95"/>
    </row>
    <row r="13" spans="1:2" ht="15.75" x14ac:dyDescent="0.25">
      <c r="A13" s="101" t="s">
        <v>194</v>
      </c>
      <c r="B13" s="102">
        <v>0</v>
      </c>
    </row>
    <row r="14" spans="1:2" ht="15.75" x14ac:dyDescent="0.25">
      <c r="A14" s="103" t="s">
        <v>195</v>
      </c>
      <c r="B14" s="104">
        <f>0</f>
        <v>0</v>
      </c>
    </row>
    <row r="15" spans="1:2" ht="15.75" x14ac:dyDescent="0.25">
      <c r="A15" s="105" t="s">
        <v>196</v>
      </c>
      <c r="B15" s="106">
        <f>773+61+295+148+204+256+98+118+233</f>
        <v>2186</v>
      </c>
    </row>
    <row r="16" spans="1:2" ht="15.75" x14ac:dyDescent="0.25">
      <c r="A16" s="107"/>
      <c r="B16" s="108"/>
    </row>
    <row r="17" spans="1:6" ht="15.75" x14ac:dyDescent="0.25">
      <c r="A17" s="109" t="s">
        <v>197</v>
      </c>
      <c r="B17" s="108"/>
    </row>
    <row r="18" spans="1:6" x14ac:dyDescent="0.25">
      <c r="A18" s="110"/>
      <c r="B18" s="108"/>
    </row>
    <row r="19" spans="1:6" ht="15.75" x14ac:dyDescent="0.25">
      <c r="A19" s="101" t="s">
        <v>198</v>
      </c>
      <c r="B19" s="102">
        <v>0</v>
      </c>
    </row>
    <row r="20" spans="1:6" ht="15.75" x14ac:dyDescent="0.25">
      <c r="A20" s="103" t="s">
        <v>199</v>
      </c>
      <c r="B20" s="111">
        <v>2186</v>
      </c>
      <c r="C20" s="112"/>
      <c r="F20" s="113"/>
    </row>
    <row r="21" spans="1:6" ht="15.75" x14ac:dyDescent="0.25">
      <c r="A21" s="114" t="s">
        <v>200</v>
      </c>
      <c r="B21" s="106">
        <f>947+210+774+586+437+827+594+676+363</f>
        <v>5414</v>
      </c>
      <c r="C21" s="112"/>
      <c r="D21" s="113"/>
    </row>
    <row r="22" spans="1:6" ht="15.75" x14ac:dyDescent="0.25">
      <c r="A22" s="115"/>
      <c r="B22" s="116"/>
      <c r="C22" s="112"/>
    </row>
    <row r="23" spans="1:6" ht="15.75" x14ac:dyDescent="0.25">
      <c r="A23" s="117" t="s">
        <v>201</v>
      </c>
      <c r="B23" s="118">
        <f>164+0+225+4+112+858+116+535+241</f>
        <v>2255</v>
      </c>
      <c r="C23" s="112"/>
    </row>
    <row r="24" spans="1:6" x14ac:dyDescent="0.25">
      <c r="A24" s="95"/>
      <c r="B24" s="108"/>
    </row>
    <row r="25" spans="1:6" x14ac:dyDescent="0.25">
      <c r="A25" s="95"/>
      <c r="B25" s="95"/>
    </row>
    <row r="26" spans="1:6" ht="15.75" x14ac:dyDescent="0.25">
      <c r="A26" s="119" t="s">
        <v>206</v>
      </c>
      <c r="B26" s="120">
        <f>B20+B21+B23</f>
        <v>9855</v>
      </c>
    </row>
    <row r="27" spans="1:6" x14ac:dyDescent="0.25">
      <c r="D27" s="113"/>
    </row>
    <row r="30" spans="1:6" x14ac:dyDescent="0.25">
      <c r="D30" s="113"/>
    </row>
    <row r="32" spans="1:6" x14ac:dyDescent="0.25">
      <c r="D32" s="113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PIP Septembre.22</vt:lpstr>
      <vt:lpstr>TOFE 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Dir-Dette</dc:creator>
  <cp:lastModifiedBy>Kamalifabien123@outlook.com</cp:lastModifiedBy>
  <cp:lastPrinted>2022-10-12T10:06:36Z</cp:lastPrinted>
  <dcterms:created xsi:type="dcterms:W3CDTF">2021-10-27T05:40:12Z</dcterms:created>
  <dcterms:modified xsi:type="dcterms:W3CDTF">2022-10-17T13:59:05Z</dcterms:modified>
</cp:coreProperties>
</file>