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8745E53-AC7C-4CE0-8671-639F27D7E88E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PIP Eclaté 23" sheetId="1" r:id="rId1"/>
    <sheet name="Janvier 23 " sheetId="4" r:id="rId2"/>
    <sheet name="Février 23 " sheetId="5" r:id="rId3"/>
    <sheet name="TOFE Fev 23" sheetId="7" r:id="rId4"/>
  </sheets>
  <definedNames>
    <definedName name="_xlnm._FilterDatabase" localSheetId="2" hidden="1">'Février 23 '!$A$9:$M$200</definedName>
    <definedName name="_xlnm._FilterDatabase" localSheetId="1" hidden="1">'Janvier 23 '!$A$9:$M$200</definedName>
    <definedName name="_xlnm._FilterDatabase" localSheetId="0" hidden="1">'PIP Eclaté 23'!$H$88:$H$114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6" i="1" l="1"/>
  <c r="K126" i="1" s="1"/>
  <c r="K125" i="1"/>
  <c r="K124" i="1"/>
  <c r="I123" i="1" l="1"/>
  <c r="K123" i="1" s="1"/>
  <c r="K122" i="1"/>
  <c r="K121" i="1"/>
  <c r="K120" i="1"/>
  <c r="K119" i="1"/>
  <c r="M119" i="1" s="1"/>
  <c r="K118" i="1"/>
  <c r="K133" i="1" l="1"/>
  <c r="B23" i="7"/>
  <c r="B20" i="7"/>
  <c r="B19" i="7"/>
  <c r="B14" i="7"/>
  <c r="O180" i="5"/>
  <c r="O177" i="5" s="1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79" i="5"/>
  <c r="O143" i="5"/>
  <c r="O144" i="5"/>
  <c r="O145" i="5"/>
  <c r="O146" i="5"/>
  <c r="O147" i="5"/>
  <c r="O140" i="5" s="1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42" i="5"/>
  <c r="O128" i="5"/>
  <c r="O129" i="5"/>
  <c r="O130" i="5"/>
  <c r="O131" i="5"/>
  <c r="O132" i="5"/>
  <c r="O133" i="5"/>
  <c r="O134" i="5"/>
  <c r="O135" i="5"/>
  <c r="O136" i="5"/>
  <c r="O137" i="5"/>
  <c r="O138" i="5"/>
  <c r="O127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02" i="5"/>
  <c r="O94" i="5"/>
  <c r="O95" i="5"/>
  <c r="O96" i="5"/>
  <c r="O97" i="5"/>
  <c r="O98" i="5"/>
  <c r="O93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70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44" i="5"/>
  <c r="O34" i="5"/>
  <c r="O31" i="5" s="1"/>
  <c r="O35" i="5"/>
  <c r="O36" i="5"/>
  <c r="O37" i="5"/>
  <c r="O38" i="5"/>
  <c r="O39" i="5"/>
  <c r="O40" i="5"/>
  <c r="O33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10" i="5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E198" i="5"/>
  <c r="E197" i="5"/>
  <c r="E185" i="5"/>
  <c r="N177" i="5"/>
  <c r="M177" i="5"/>
  <c r="L177" i="5"/>
  <c r="K177" i="5"/>
  <c r="J177" i="5"/>
  <c r="I177" i="5"/>
  <c r="H177" i="5"/>
  <c r="G177" i="5"/>
  <c r="F177" i="5"/>
  <c r="N140" i="5"/>
  <c r="M140" i="5"/>
  <c r="L140" i="5"/>
  <c r="K140" i="5"/>
  <c r="J140" i="5"/>
  <c r="I140" i="5"/>
  <c r="H140" i="5"/>
  <c r="G140" i="5"/>
  <c r="F140" i="5"/>
  <c r="E140" i="5"/>
  <c r="E134" i="5"/>
  <c r="G131" i="5"/>
  <c r="G125" i="5" s="1"/>
  <c r="E130" i="5"/>
  <c r="E125" i="5" s="1"/>
  <c r="N125" i="5"/>
  <c r="M125" i="5"/>
  <c r="L125" i="5"/>
  <c r="K125" i="5"/>
  <c r="J125" i="5"/>
  <c r="I125" i="5"/>
  <c r="H125" i="5"/>
  <c r="F125" i="5"/>
  <c r="E115" i="5"/>
  <c r="E100" i="5" s="1"/>
  <c r="N100" i="5"/>
  <c r="M100" i="5"/>
  <c r="L100" i="5"/>
  <c r="K100" i="5"/>
  <c r="J100" i="5"/>
  <c r="I100" i="5"/>
  <c r="H100" i="5"/>
  <c r="G100" i="5"/>
  <c r="F100" i="5"/>
  <c r="G96" i="5"/>
  <c r="N91" i="5"/>
  <c r="M91" i="5"/>
  <c r="L91" i="5"/>
  <c r="K91" i="5"/>
  <c r="J91" i="5"/>
  <c r="I91" i="5"/>
  <c r="H91" i="5"/>
  <c r="G91" i="5"/>
  <c r="F91" i="5"/>
  <c r="E91" i="5"/>
  <c r="N68" i="5"/>
  <c r="M68" i="5"/>
  <c r="L68" i="5"/>
  <c r="K68" i="5"/>
  <c r="J68" i="5"/>
  <c r="I68" i="5"/>
  <c r="H68" i="5"/>
  <c r="G68" i="5"/>
  <c r="F68" i="5"/>
  <c r="E68" i="5"/>
  <c r="E56" i="5"/>
  <c r="E55" i="5"/>
  <c r="E42" i="5" s="1"/>
  <c r="N42" i="5"/>
  <c r="M42" i="5"/>
  <c r="L42" i="5"/>
  <c r="K42" i="5"/>
  <c r="J42" i="5"/>
  <c r="I42" i="5"/>
  <c r="H42" i="5"/>
  <c r="G42" i="5"/>
  <c r="F42" i="5"/>
  <c r="N31" i="5"/>
  <c r="M31" i="5"/>
  <c r="L31" i="5"/>
  <c r="K31" i="5"/>
  <c r="J31" i="5"/>
  <c r="I31" i="5"/>
  <c r="H31" i="5"/>
  <c r="G31" i="5"/>
  <c r="F31" i="5"/>
  <c r="E31" i="5"/>
  <c r="E19" i="5"/>
  <c r="E17" i="5"/>
  <c r="N8" i="5"/>
  <c r="M8" i="5"/>
  <c r="L8" i="5"/>
  <c r="K8" i="5"/>
  <c r="J8" i="5"/>
  <c r="I8" i="5"/>
  <c r="H8" i="5"/>
  <c r="G8" i="5"/>
  <c r="F8" i="5"/>
  <c r="E8" i="5"/>
  <c r="E198" i="4"/>
  <c r="E197" i="4"/>
  <c r="E185" i="4"/>
  <c r="M177" i="4"/>
  <c r="L177" i="4"/>
  <c r="K177" i="4"/>
  <c r="J177" i="4"/>
  <c r="J200" i="4" s="1"/>
  <c r="I177" i="4"/>
  <c r="H177" i="4"/>
  <c r="G177" i="4"/>
  <c r="F177" i="4"/>
  <c r="M140" i="4"/>
  <c r="L140" i="4"/>
  <c r="K140" i="4"/>
  <c r="J140" i="4"/>
  <c r="I140" i="4"/>
  <c r="H140" i="4"/>
  <c r="G140" i="4"/>
  <c r="F140" i="4"/>
  <c r="E140" i="4"/>
  <c r="E134" i="4"/>
  <c r="G131" i="4"/>
  <c r="E130" i="4"/>
  <c r="M125" i="4"/>
  <c r="L125" i="4"/>
  <c r="K125" i="4"/>
  <c r="J125" i="4"/>
  <c r="I125" i="4"/>
  <c r="H125" i="4"/>
  <c r="G125" i="4"/>
  <c r="F125" i="4"/>
  <c r="E115" i="4"/>
  <c r="M100" i="4"/>
  <c r="L100" i="4"/>
  <c r="K100" i="4"/>
  <c r="J100" i="4"/>
  <c r="I100" i="4"/>
  <c r="H100" i="4"/>
  <c r="G100" i="4"/>
  <c r="F100" i="4"/>
  <c r="E100" i="4"/>
  <c r="G96" i="4"/>
  <c r="G91" i="4" s="1"/>
  <c r="M91" i="4"/>
  <c r="L91" i="4"/>
  <c r="K91" i="4"/>
  <c r="J91" i="4"/>
  <c r="I91" i="4"/>
  <c r="H91" i="4"/>
  <c r="F91" i="4"/>
  <c r="E91" i="4"/>
  <c r="M68" i="4"/>
  <c r="L68" i="4"/>
  <c r="K68" i="4"/>
  <c r="J68" i="4"/>
  <c r="I68" i="4"/>
  <c r="H68" i="4"/>
  <c r="G68" i="4"/>
  <c r="F68" i="4"/>
  <c r="E68" i="4"/>
  <c r="E56" i="4"/>
  <c r="E55" i="4"/>
  <c r="M42" i="4"/>
  <c r="L42" i="4"/>
  <c r="K42" i="4"/>
  <c r="J42" i="4"/>
  <c r="I42" i="4"/>
  <c r="H42" i="4"/>
  <c r="G42" i="4"/>
  <c r="F42" i="4"/>
  <c r="E42" i="4"/>
  <c r="M31" i="4"/>
  <c r="L31" i="4"/>
  <c r="K31" i="4"/>
  <c r="J31" i="4"/>
  <c r="I31" i="4"/>
  <c r="H31" i="4"/>
  <c r="G31" i="4"/>
  <c r="F31" i="4"/>
  <c r="E31" i="4"/>
  <c r="E19" i="4"/>
  <c r="E17" i="4"/>
  <c r="M8" i="4"/>
  <c r="L8" i="4"/>
  <c r="K8" i="4"/>
  <c r="J8" i="4"/>
  <c r="I8" i="4"/>
  <c r="H8" i="4"/>
  <c r="G8" i="4"/>
  <c r="F8" i="4"/>
  <c r="K83" i="1"/>
  <c r="K82" i="1"/>
  <c r="K81" i="1"/>
  <c r="K80" i="1"/>
  <c r="K200" i="4" l="1"/>
  <c r="I200" i="4"/>
  <c r="O91" i="5"/>
  <c r="E125" i="4"/>
  <c r="L200" i="4"/>
  <c r="M200" i="4"/>
  <c r="O68" i="5"/>
  <c r="O125" i="5"/>
  <c r="O200" i="5" s="1"/>
  <c r="E177" i="5"/>
  <c r="E200" i="5" s="1"/>
  <c r="F200" i="4"/>
  <c r="E177" i="4"/>
  <c r="B26" i="7"/>
  <c r="G200" i="4"/>
  <c r="E8" i="4"/>
  <c r="H200" i="4"/>
  <c r="O42" i="5"/>
  <c r="O100" i="5"/>
  <c r="M83" i="1"/>
  <c r="O8" i="5"/>
  <c r="G200" i="5"/>
  <c r="J200" i="5"/>
  <c r="L200" i="5"/>
  <c r="K200" i="5"/>
  <c r="M200" i="5"/>
  <c r="F200" i="5"/>
  <c r="N200" i="5"/>
  <c r="H200" i="5"/>
  <c r="I200" i="5"/>
  <c r="K114" i="1"/>
  <c r="E200" i="4" l="1"/>
  <c r="K79" i="1" l="1"/>
  <c r="K77" i="1"/>
  <c r="K78" i="1"/>
  <c r="K76" i="1"/>
  <c r="K75" i="1" l="1"/>
  <c r="K74" i="1"/>
  <c r="K73" i="1"/>
  <c r="K53" i="1"/>
  <c r="K72" i="1"/>
  <c r="K71" i="1"/>
  <c r="K70" i="1"/>
  <c r="M70" i="1" s="1"/>
  <c r="K69" i="1"/>
  <c r="K68" i="1"/>
  <c r="K67" i="1"/>
  <c r="K65" i="1"/>
  <c r="K66" i="1"/>
  <c r="K64" i="1"/>
  <c r="K63" i="1"/>
  <c r="K62" i="1"/>
  <c r="K61" i="1"/>
  <c r="K58" i="1"/>
  <c r="K57" i="1"/>
  <c r="K55" i="1"/>
  <c r="K54" i="1"/>
  <c r="K59" i="1"/>
  <c r="K60" i="1"/>
  <c r="M60" i="1" l="1"/>
  <c r="L71" i="1"/>
  <c r="K85" i="1"/>
  <c r="K44" i="1" l="1"/>
  <c r="K45" i="1"/>
  <c r="K46" i="1"/>
  <c r="K39" i="1"/>
  <c r="K40" i="1"/>
  <c r="K41" i="1"/>
  <c r="K42" i="1"/>
  <c r="K43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9" i="1"/>
  <c r="K20" i="1"/>
  <c r="K21" i="1"/>
  <c r="K18" i="1"/>
  <c r="K17" i="1"/>
  <c r="K16" i="1"/>
  <c r="K15" i="1"/>
  <c r="K14" i="1"/>
  <c r="M34" i="1" l="1"/>
  <c r="M21" i="1"/>
  <c r="M31" i="1"/>
  <c r="M18" i="1"/>
  <c r="N18" i="1"/>
  <c r="M23" i="1"/>
  <c r="M44" i="1"/>
  <c r="K13" i="1"/>
  <c r="K12" i="1"/>
  <c r="K11" i="1"/>
  <c r="K10" i="1"/>
  <c r="K49" i="1" l="1"/>
  <c r="L10" i="1"/>
</calcChain>
</file>

<file path=xl/sharedStrings.xml><?xml version="1.0" encoding="utf-8"?>
<sst xmlns="http://schemas.openxmlformats.org/spreadsheetml/2006/main" count="1932" uniqueCount="346">
  <si>
    <t>DIRECTION DE LA DETTE PULIQUE</t>
  </si>
  <si>
    <t>MINISTERE DU BUDGET</t>
  </si>
  <si>
    <t>DATE</t>
  </si>
  <si>
    <t xml:space="preserve">Secteur </t>
  </si>
  <si>
    <t xml:space="preserve">Réf Marché </t>
  </si>
  <si>
    <t xml:space="preserve">Bailleurs </t>
  </si>
  <si>
    <t>DRF N°</t>
  </si>
  <si>
    <t xml:space="preserve">Type </t>
  </si>
  <si>
    <t>Référence  du Prêt ou Don</t>
  </si>
  <si>
    <t>Montant</t>
  </si>
  <si>
    <t>Dévise</t>
  </si>
  <si>
    <t>CONV FDJ</t>
  </si>
  <si>
    <t>Transport</t>
  </si>
  <si>
    <t xml:space="preserve"> corridor Djibouti Addis Abéba DPD 18 CNUCED</t>
  </si>
  <si>
    <t>IDA</t>
  </si>
  <si>
    <t>Prêt</t>
  </si>
  <si>
    <t>USD</t>
  </si>
  <si>
    <t xml:space="preserve"> corridor Djibouti Addis Abéba DRF 19 Réal du CS </t>
  </si>
  <si>
    <t>PROGRAMME D'INVESTISSEMENT PUBLIC ECLATE JANVIER A DECEMBRE 2023</t>
  </si>
  <si>
    <t>Gouvernance</t>
  </si>
  <si>
    <t>Projet GEDES DRF17 Réal du CS</t>
  </si>
  <si>
    <t>Projet Appui à l'Entrepreuneria des femmes et jeunes DRF 24 Réal du CS</t>
  </si>
  <si>
    <t>Agriculture</t>
  </si>
  <si>
    <t>Projet BREFONS DPDN°8 IBRAHIM SANOKHA</t>
  </si>
  <si>
    <t>BAD</t>
  </si>
  <si>
    <t>Don</t>
  </si>
  <si>
    <t>Projet d'adaptation aux changements climatiques DPD China first Highway engineering</t>
  </si>
  <si>
    <t>DJF</t>
  </si>
  <si>
    <t xml:space="preserve">Education </t>
  </si>
  <si>
    <t>Projet Education Bilingue DPD Entp de Construction Boulaleh</t>
  </si>
  <si>
    <t>BID</t>
  </si>
  <si>
    <t>7DI 0074</t>
  </si>
  <si>
    <t>Projet d'adaptation aux changements climatiques DPD Omar Ali Ismael</t>
  </si>
  <si>
    <t>Prjet de construction de la route RN1 entre daguirou et Galamo DPD SAUDI TECH GEOLOGY AND ENGINEERING CONSULTANTS</t>
  </si>
  <si>
    <t>FSD</t>
  </si>
  <si>
    <t>736 //16</t>
  </si>
  <si>
    <t>1&amp;2</t>
  </si>
  <si>
    <t>Prjet de construction de la route RN1 entre daguirou et Galamo DPD Entp Al Ayuni investment &amp; contracting CO</t>
  </si>
  <si>
    <t>Projet Résilience Phase II DPD China first Highway engineering</t>
  </si>
  <si>
    <t>Assainiss</t>
  </si>
  <si>
    <t>Projet Réhabilitation et renforcement du réseau de distribution de la ville de Djibouti DPD Moussa Abdoulhamid</t>
  </si>
  <si>
    <t>FADES</t>
  </si>
  <si>
    <t>635//2016</t>
  </si>
  <si>
    <t>Euro</t>
  </si>
  <si>
    <t>Projet Education Bilingue DPD Entp de Construction STELLA</t>
  </si>
  <si>
    <t>Projet Education Bilingue DPD Entp de Construction DHC HYDRAFORM</t>
  </si>
  <si>
    <t>Projet d'adaptation aux changements climatiques DPD Cabinet Q solution services</t>
  </si>
  <si>
    <t>Energie</t>
  </si>
  <si>
    <t>Projet geothermie BAD DPD Géologica géothermal group</t>
  </si>
  <si>
    <t>Santé</t>
  </si>
  <si>
    <t>Projet d'Appui au renforcement desv compétences dans le secteur de la santé r&amp;al du CS</t>
  </si>
  <si>
    <t>2 100 150 036 493</t>
  </si>
  <si>
    <t>2 100 155 033 667</t>
  </si>
  <si>
    <t>Projet d'Appui au renforcement desv compétences dans le secteur de la santé DPD PierreChauvin</t>
  </si>
  <si>
    <t>Projet BID CNSS DPD STUDI INTERNATIONAL/DJIBCOM</t>
  </si>
  <si>
    <t>2 DJ-1001 SI</t>
  </si>
  <si>
    <t>Projet Education Bilingue DPD Entreprise KAMIL</t>
  </si>
  <si>
    <t>7 DI-00-74</t>
  </si>
  <si>
    <t>Projet  d'exploration Géothermique dans la région du Lac Assal FAD</t>
  </si>
  <si>
    <t>2100 155040661</t>
  </si>
  <si>
    <t>Projet d'adaptation aux changements climatiques DPD Florent DIT SERI ARRABA DAKOUO</t>
  </si>
  <si>
    <t>Projet d'adaptation aux changements climatiques DPD Société Formation Conseil</t>
  </si>
  <si>
    <t>Logement</t>
  </si>
  <si>
    <t>Projet de construction des logements sociaux DPD Groupement BINAYA IMMO</t>
  </si>
  <si>
    <t>632/2013</t>
  </si>
  <si>
    <t>Projet CNSS DPD avic International BeijingCO</t>
  </si>
  <si>
    <t>2DJI-1001-LN</t>
  </si>
  <si>
    <t>TOTAL Janvier 2023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</si>
  <si>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</si>
  <si>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</si>
  <si>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</si>
  <si>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</si>
  <si>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</si>
  <si>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</si>
  <si>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</si>
  <si>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</si>
  <si>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</si>
  <si>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</si>
  <si>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</si>
  <si>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</si>
  <si>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</si>
  <si>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</si>
  <si>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</si>
  <si>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</si>
  <si>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</si>
  <si>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</si>
  <si>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</si>
  <si>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</si>
  <si>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</si>
  <si>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</si>
  <si>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</si>
  <si>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</si>
  <si>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</si>
  <si>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</si>
  <si>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</si>
  <si>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</si>
  <si>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</si>
  <si>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</si>
  <si>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</si>
  <si>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</si>
  <si>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</si>
  <si>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</si>
  <si>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</si>
  <si>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</si>
  <si>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</si>
  <si>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</si>
  <si>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</si>
  <si>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</si>
  <si>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</si>
  <si>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</si>
  <si>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</si>
  <si>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</si>
  <si>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</si>
  <si>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</si>
  <si>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</si>
  <si>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</si>
  <si>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</si>
  <si>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</si>
  <si>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</si>
  <si>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</si>
  <si>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</si>
  <si>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</si>
  <si>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</si>
  <si>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</si>
  <si>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</si>
  <si>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</si>
  <si>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</si>
  <si>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</si>
  <si>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</si>
  <si>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</si>
  <si>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</si>
  <si>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</si>
  <si>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</si>
  <si>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</si>
  <si>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</si>
  <si>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</si>
  <si>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</si>
  <si>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</si>
  <si>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</si>
  <si>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</si>
  <si>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</si>
  <si>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</si>
  <si>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</si>
  <si>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</si>
  <si>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</si>
  <si>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</si>
  <si>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</si>
  <si>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</si>
  <si>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</si>
  <si>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</si>
  <si>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</si>
  <si>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</si>
  <si>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</si>
  <si>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</si>
  <si>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</si>
  <si>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</si>
  <si>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</si>
  <si>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</si>
  <si>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</si>
  <si>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</si>
  <si>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</si>
  <si>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</si>
  <si>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</si>
  <si>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</si>
  <si>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</si>
  <si>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</si>
  <si>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</si>
  <si>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</si>
  <si>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</si>
  <si>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</si>
  <si>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</si>
  <si>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</si>
  <si>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</si>
  <si>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</si>
  <si>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</si>
  <si>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</si>
  <si>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</si>
  <si>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</si>
  <si>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</si>
  <si>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</si>
  <si>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</si>
  <si>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</si>
  <si>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</si>
  <si>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</si>
  <si>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</si>
  <si>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</si>
  <si>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</si>
  <si>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</si>
  <si>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</si>
  <si>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</si>
  <si>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</si>
  <si>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</si>
  <si>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</si>
  <si>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</si>
  <si>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</si>
  <si>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</si>
  <si>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</si>
  <si>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</si>
  <si>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</si>
  <si>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</si>
  <si>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</si>
  <si>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</si>
  <si>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</si>
  <si>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</si>
  <si>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</si>
  <si>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</si>
  <si>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</si>
  <si>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</si>
  <si>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</si>
  <si>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</si>
  <si>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</si>
  <si>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</si>
  <si>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</si>
  <si>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</si>
  <si>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</si>
  <si>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</si>
  <si>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</si>
  <si>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</si>
  <si>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</si>
  <si>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</si>
  <si>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</si>
  <si>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</si>
  <si>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</si>
  <si>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</si>
  <si>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</si>
  <si>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</si>
  <si>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</si>
  <si>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</si>
  <si>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</si>
  <si>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</si>
  <si>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</si>
  <si>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</si>
  <si>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</si>
  <si>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</si>
  <si>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</si>
  <si>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</si>
  <si>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</si>
  <si>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</si>
  <si>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</si>
  <si>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</si>
  <si>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</si>
  <si>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</si>
  <si>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</si>
  <si>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</si>
  <si>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</si>
  <si>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</si>
  <si>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</si>
  <si>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</si>
  <si>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</si>
  <si>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</si>
  <si>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</si>
  <si>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</si>
  <si>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</si>
  <si>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</si>
  <si>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</si>
  <si>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</si>
  <si>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</si>
  <si>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</si>
  <si>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</si>
  <si>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</si>
  <si>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</si>
  <si>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</si>
  <si>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</si>
  <si>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</si>
  <si>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l'intègrer en LFR 2023</t>
  </si>
  <si>
    <t>l'intégrer dans la LFR 2023</t>
  </si>
  <si>
    <t>Hôpital CNSS SI</t>
  </si>
  <si>
    <t>Hôpital CNSS LN</t>
  </si>
  <si>
    <t>Hôpital CNSS LI</t>
  </si>
  <si>
    <t>PROGRAMME D'INVESTISSEMENT PUBLIC DE JANVIER 2023</t>
  </si>
  <si>
    <t>MIS A JOUR LE 8 MARS 2023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</si>
  <si>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</si>
  <si>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</si>
  <si>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</si>
  <si>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</si>
  <si>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</si>
  <si>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</si>
  <si>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</si>
  <si>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</si>
  <si>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</si>
  <si>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</si>
  <si>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</si>
  <si>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</si>
  <si>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</si>
  <si>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1 959 285,81</t>
  </si>
  <si>
    <t>Projet PARISER DPD AL MOUMIN</t>
  </si>
  <si>
    <t>Social</t>
  </si>
  <si>
    <t>2100 1500 33 693</t>
  </si>
  <si>
    <t>2101 1500 33 693</t>
  </si>
  <si>
    <t>Projet PARISER DPD Entreprise DAACH</t>
  </si>
  <si>
    <t xml:space="preserve">Projet d'urgence de lutte contre les criquets pélerins </t>
  </si>
  <si>
    <t>Présidence</t>
  </si>
  <si>
    <t>Projet ANSIE DRFn°37 Réal du CS</t>
  </si>
  <si>
    <t>Projet ANSIE DPD n°36  DJIBOUTI Télécom</t>
  </si>
  <si>
    <t>Projet d'urgence de lutte contre les criquets pélerins DPD GXA</t>
  </si>
  <si>
    <t>Projet pour le Développement des compétences pour l'emploi DRF 01  avance</t>
  </si>
  <si>
    <t>Accroitre les possibilités d'apprentissage DRF de réalimentation</t>
  </si>
  <si>
    <t>4,1Bis Remb</t>
  </si>
  <si>
    <t>Education</t>
  </si>
  <si>
    <t>D9860</t>
  </si>
  <si>
    <t>Projet d'interconnection électrique réal du compte spécial</t>
  </si>
  <si>
    <t>Projet Réhabilitation et renforcement du réseau de distribution de la ville de Djibouti DPD VINCI</t>
  </si>
  <si>
    <t>Projet PARISER DPD AL SONED AFRIQUE</t>
  </si>
  <si>
    <t>Projet de résorption des bidonvilles réal du CS</t>
  </si>
  <si>
    <t>Résilience secheresse II PHASE 2 DPD Entreprise Dawaleh construction</t>
  </si>
  <si>
    <t>2100 1500 33 443</t>
  </si>
  <si>
    <t>Projet BREFONS DRF 12 Réal du CS</t>
  </si>
  <si>
    <t>Projet GEDES  Réal du CS</t>
  </si>
  <si>
    <t>Projet de Renforcement du système de santé axé sur la santé maternelle néonatale et infantile réal du CS</t>
  </si>
  <si>
    <t>DJI-10066</t>
  </si>
  <si>
    <t>TOTAL FEVRIER 2023</t>
  </si>
  <si>
    <t>B1108</t>
  </si>
  <si>
    <t>Projet électrification durable DPD ECS</t>
  </si>
  <si>
    <t>Projet d'adaptation aux changements climatiques DPD cabinet Q Solution Service</t>
  </si>
  <si>
    <t>Projet CNSS (Projet d'établissement de l'Hôpital Général pour la CNSS) DPD AVIC International Beijing CoLTD)</t>
  </si>
  <si>
    <t>2DJ-1001-LN</t>
  </si>
  <si>
    <t>Projet d'adaptation aux changements climatiques DPD SDSA</t>
  </si>
  <si>
    <t>Projet ANSIE DPD n°36  DATASYS</t>
  </si>
  <si>
    <t>Projet Zéro retard de croissance DPD CAMME</t>
  </si>
  <si>
    <t>DRIVE</t>
  </si>
  <si>
    <t>Projet de réduction des risques d'inclusion et de valorisation des économies pastorales de la corne de l'Afrique DRF1</t>
  </si>
  <si>
    <t>Projet de réduction des risques d'inclusion et de valorisation des économies pastorales de la corne de l'Afrique DPD ARC</t>
  </si>
  <si>
    <t>B8407</t>
  </si>
  <si>
    <t>Projet PITCH réal du CS</t>
  </si>
  <si>
    <t>Sociale</t>
  </si>
  <si>
    <t>Projet de construction de 840 logements financés par le FSD DPD MCG</t>
  </si>
  <si>
    <t>Résilience secheresse II PHASE 2 DRF réal du CS</t>
  </si>
  <si>
    <t>Projet d'adaptation aux changements climatiques DPD NALCO</t>
  </si>
  <si>
    <t>Résilience secheresse II PHASE 2 DPD Hoche Saids Dawaleh</t>
  </si>
  <si>
    <t>Résilience secheresse II PHASE 2 DPD Youssouf Moussa Dawaleh Dawaleh</t>
  </si>
  <si>
    <t>Projet  d'exploration Géothermique dans la région du Lac Assal FAD DPD cabinet Audexco</t>
  </si>
  <si>
    <t>Projet Réhabilitation et renforcement du réseau de distribution de la ville de Djibouti DPD CGCINT DJIBOUTI</t>
  </si>
  <si>
    <t>Résilience secheresse II PHASE 2 DPD TEC International</t>
  </si>
  <si>
    <t>Projet PARISER DPD AID IMPACT</t>
  </si>
  <si>
    <t>TOTAL MARS 2023</t>
  </si>
  <si>
    <t>Cumul 23</t>
  </si>
  <si>
    <t>REPARTITION PIP DANS LE TOFE FEVRIER 2023 (Millions FD)</t>
  </si>
  <si>
    <t>Projet Economie numérique DRF 5&amp;6</t>
  </si>
  <si>
    <t>5&amp;6</t>
  </si>
  <si>
    <t>PS2</t>
  </si>
  <si>
    <t>E1060-DJ</t>
  </si>
  <si>
    <t>Gouv</t>
  </si>
  <si>
    <t>42&amp;43</t>
  </si>
  <si>
    <t>TOTAL AVRIL 2023</t>
  </si>
  <si>
    <t>PROGRAMME D’INVESTISSEMENT PUBLIC 2023</t>
  </si>
  <si>
    <t>PROGRAMME D'INVESTISSEMENT PUBLIC DE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</si>
</sst>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44" fontId="5" fillId="0" borderId="0" applyFont="0" applyFill="0" applyBorder="0" applyAlignment="0" applyProtection="0"/>
  </cellStyleXfs>
  <cellXfs count="326">
    <xf numFmtId="0" fontId="0" fillId="0" borderId="0" xfId="0"/>
    <xf numFmtId="17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4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3" fontId="1" fillId="4" borderId="7" xfId="0" applyNumberFormat="1" applyFont="1" applyFill="1" applyBorder="1"/>
    <xf numFmtId="14" fontId="3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3" fontId="0" fillId="3" borderId="0" xfId="0" applyNumberFormat="1" applyFill="1"/>
    <xf numFmtId="0" fontId="2" fillId="2" borderId="1" xfId="0" applyFont="1" applyFill="1" applyBorder="1" applyAlignment="1">
      <alignment horizontal="center"/>
    </xf>
    <xf numFmtId="3" fontId="3" fillId="3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0" xfId="0" applyFont="1" applyFill="1"/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7" fillId="3" borderId="0" xfId="1" applyNumberFormat="1" applyFont="1" applyFill="1"/>
    <xf numFmtId="0" fontId="9" fillId="4" borderId="8" xfId="2" applyFont="1" applyFill="1" applyBorder="1"/>
    <xf numFmtId="0" fontId="10" fillId="4" borderId="9" xfId="2" applyFont="1" applyFill="1" applyBorder="1"/>
    <xf numFmtId="0" fontId="10" fillId="4" borderId="8" xfId="2" applyFont="1" applyFill="1" applyBorder="1"/>
    <xf numFmtId="0" fontId="10" fillId="4" borderId="8" xfId="2" applyFont="1" applyFill="1" applyBorder="1" applyAlignment="1">
      <alignment horizontal="center"/>
    </xf>
    <xf numFmtId="0" fontId="10" fillId="4" borderId="10" xfId="2" applyFont="1" applyFill="1" applyBorder="1"/>
    <xf numFmtId="0" fontId="10" fillId="4" borderId="10" xfId="2" applyFont="1" applyFill="1" applyBorder="1" applyAlignment="1">
      <alignment horizontal="center"/>
    </xf>
    <xf numFmtId="0" fontId="10" fillId="4" borderId="11" xfId="2" applyFont="1" applyFill="1" applyBorder="1" applyAlignment="1">
      <alignment horizontal="center"/>
    </xf>
    <xf numFmtId="0" fontId="11" fillId="3" borderId="0" xfId="3" quotePrefix="1" applyNumberFormat="1" applyFont="1" applyFill="1" applyBorder="1" applyAlignment="1" applyProtection="1">
      <alignment vertical="top"/>
    </xf>
    <xf numFmtId="0" fontId="11" fillId="3" borderId="0" xfId="3" quotePrefix="1" applyNumberFormat="1" applyFont="1" applyFill="1" applyBorder="1" applyAlignment="1" applyProtection="1">
      <alignment horizontal="center" vertical="top"/>
    </xf>
    <xf numFmtId="0" fontId="5" fillId="3" borderId="0" xfId="2" quotePrefix="1" applyFill="1" applyAlignment="1">
      <alignment horizontal="center"/>
    </xf>
    <xf numFmtId="0" fontId="11" fillId="4" borderId="2" xfId="3" applyNumberFormat="1" applyFont="1" applyFill="1" applyBorder="1" applyAlignment="1" applyProtection="1">
      <alignment vertical="top"/>
    </xf>
    <xf numFmtId="0" fontId="11" fillId="4" borderId="3" xfId="3" applyNumberFormat="1" applyFont="1" applyFill="1" applyBorder="1" applyAlignment="1" applyProtection="1">
      <alignment vertical="top"/>
    </xf>
    <xf numFmtId="0" fontId="11" fillId="4" borderId="4" xfId="3" applyNumberFormat="1" applyFont="1" applyFill="1" applyBorder="1" applyAlignment="1" applyProtection="1">
      <alignment vertical="top"/>
    </xf>
    <xf numFmtId="3" fontId="11" fillId="4" borderId="3" xfId="3" applyNumberFormat="1" applyFont="1" applyFill="1" applyBorder="1" applyAlignment="1" applyProtection="1">
      <alignment horizontal="center" vertical="top"/>
    </xf>
    <xf numFmtId="0" fontId="11" fillId="3" borderId="0" xfId="3" applyNumberFormat="1" applyFont="1" applyFill="1" applyBorder="1" applyAlignment="1" applyProtection="1">
      <alignment vertical="top"/>
    </xf>
    <xf numFmtId="3" fontId="5" fillId="3" borderId="0" xfId="3" applyNumberFormat="1" applyFont="1" applyFill="1" applyBorder="1" applyAlignment="1" applyProtection="1">
      <alignment vertical="top"/>
    </xf>
    <xf numFmtId="3" fontId="7" fillId="0" borderId="0" xfId="0" applyNumberFormat="1" applyFont="1"/>
    <xf numFmtId="0" fontId="5" fillId="3" borderId="1" xfId="2" applyFill="1" applyBorder="1" applyAlignment="1">
      <alignment vertical="center"/>
    </xf>
    <xf numFmtId="0" fontId="5" fillId="3" borderId="1" xfId="2" applyFill="1" applyBorder="1"/>
    <xf numFmtId="0" fontId="11" fillId="3" borderId="1" xfId="2" applyFont="1" applyFill="1" applyBorder="1" applyAlignment="1">
      <alignment horizontal="center"/>
    </xf>
    <xf numFmtId="3" fontId="11" fillId="3" borderId="1" xfId="2" applyNumberFormat="1" applyFont="1" applyFill="1" applyBorder="1" applyAlignment="1">
      <alignment horizontal="center"/>
    </xf>
    <xf numFmtId="0" fontId="5" fillId="3" borderId="1" xfId="2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1" xfId="0" applyFont="1" applyFill="1" applyBorder="1"/>
    <xf numFmtId="3" fontId="5" fillId="3" borderId="1" xfId="2" applyNumberFormat="1" applyFill="1" applyBorder="1" applyAlignment="1">
      <alignment horizontal="center"/>
    </xf>
    <xf numFmtId="0" fontId="11" fillId="3" borderId="1" xfId="2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1" xfId="0" applyFont="1" applyBorder="1"/>
    <xf numFmtId="0" fontId="5" fillId="5" borderId="1" xfId="2" applyFill="1" applyBorder="1" applyAlignment="1">
      <alignment vertical="center"/>
    </xf>
    <xf numFmtId="0" fontId="5" fillId="5" borderId="1" xfId="2" applyFill="1" applyBorder="1"/>
    <xf numFmtId="0" fontId="11" fillId="5" borderId="1" xfId="2" applyFont="1" applyFill="1" applyBorder="1" applyAlignment="1">
      <alignment horizontal="center"/>
    </xf>
    <xf numFmtId="3" fontId="11" fillId="5" borderId="1" xfId="2" applyNumberFormat="1" applyFont="1" applyFill="1" applyBorder="1" applyAlignment="1">
      <alignment horizontal="center"/>
    </xf>
    <xf numFmtId="3" fontId="5" fillId="5" borderId="1" xfId="2" applyNumberForma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3" borderId="1" xfId="2" applyFont="1" applyFill="1" applyBorder="1"/>
    <xf numFmtId="0" fontId="5" fillId="5" borderId="1" xfId="2" applyFill="1" applyBorder="1" applyAlignment="1">
      <alignment horizontal="center"/>
    </xf>
    <xf numFmtId="0" fontId="12" fillId="0" borderId="1" xfId="0" applyFont="1" applyBorder="1"/>
    <xf numFmtId="3" fontId="5" fillId="5" borderId="1" xfId="0" applyNumberFormat="1" applyFont="1" applyFill="1" applyBorder="1"/>
    <xf numFmtId="0" fontId="5" fillId="5" borderId="1" xfId="0" applyFont="1" applyFill="1" applyBorder="1"/>
    <xf numFmtId="0" fontId="5" fillId="3" borderId="1" xfId="3" applyFont="1" applyFill="1" applyBorder="1" applyAlignment="1">
      <alignment horizontal="left" vertical="center"/>
    </xf>
    <xf numFmtId="0" fontId="5" fillId="3" borderId="1" xfId="3" quotePrefix="1" applyFont="1" applyFill="1" applyBorder="1" applyAlignment="1">
      <alignment horizontal="left"/>
    </xf>
    <xf numFmtId="0" fontId="11" fillId="3" borderId="1" xfId="3" applyFont="1" applyFill="1" applyBorder="1" applyAlignment="1">
      <alignment horizontal="center"/>
    </xf>
    <xf numFmtId="0" fontId="11" fillId="3" borderId="1" xfId="3" quotePrefix="1" applyFont="1" applyFill="1" applyBorder="1" applyAlignment="1">
      <alignment horizontal="center"/>
    </xf>
    <xf numFmtId="0" fontId="5" fillId="3" borderId="1" xfId="3" quotePrefix="1" applyFont="1" applyFill="1" applyBorder="1" applyAlignment="1">
      <alignment horizontal="center"/>
    </xf>
    <xf numFmtId="0" fontId="5" fillId="6" borderId="0" xfId="3" quotePrefix="1" applyFont="1" applyFill="1" applyBorder="1" applyAlignment="1">
      <alignment horizontal="left"/>
    </xf>
    <xf numFmtId="0" fontId="11" fillId="6" borderId="0" xfId="3" quotePrefix="1" applyFont="1" applyFill="1" applyBorder="1" applyAlignment="1">
      <alignment horizontal="left"/>
    </xf>
    <xf numFmtId="0" fontId="5" fillId="3" borderId="0" xfId="3" quotePrefix="1" applyFont="1" applyFill="1" applyBorder="1" applyAlignment="1">
      <alignment horizontal="left"/>
    </xf>
    <xf numFmtId="0" fontId="11" fillId="4" borderId="12" xfId="3" applyNumberFormat="1" applyFont="1" applyFill="1" applyBorder="1" applyAlignment="1" applyProtection="1">
      <alignment vertical="top"/>
    </xf>
    <xf numFmtId="0" fontId="11" fillId="4" borderId="6" xfId="3" applyNumberFormat="1" applyFont="1" applyFill="1" applyBorder="1" applyAlignment="1" applyProtection="1">
      <alignment vertical="top"/>
    </xf>
    <xf numFmtId="0" fontId="11" fillId="4" borderId="13" xfId="3" applyNumberFormat="1" applyFont="1" applyFill="1" applyBorder="1" applyAlignment="1" applyProtection="1">
      <alignment vertical="top"/>
    </xf>
    <xf numFmtId="0" fontId="11" fillId="5" borderId="1" xfId="2" applyFont="1" applyFill="1" applyBorder="1"/>
    <xf numFmtId="0" fontId="11" fillId="4" borderId="5" xfId="3" applyNumberFormat="1" applyFont="1" applyFill="1" applyBorder="1" applyAlignment="1" applyProtection="1">
      <alignment vertical="top"/>
    </xf>
    <xf numFmtId="0" fontId="5" fillId="7" borderId="1" xfId="2" applyFill="1" applyBorder="1" applyAlignment="1">
      <alignment vertical="center"/>
    </xf>
    <xf numFmtId="0" fontId="11" fillId="7" borderId="1" xfId="2" applyFont="1" applyFill="1" applyBorder="1"/>
    <xf numFmtId="0" fontId="11" fillId="7" borderId="1" xfId="2" applyFont="1" applyFill="1" applyBorder="1" applyAlignment="1">
      <alignment horizontal="center"/>
    </xf>
    <xf numFmtId="3" fontId="11" fillId="7" borderId="1" xfId="2" applyNumberFormat="1" applyFont="1" applyFill="1" applyBorder="1" applyAlignment="1">
      <alignment horizontal="center"/>
    </xf>
    <xf numFmtId="3" fontId="5" fillId="7" borderId="1" xfId="2" applyNumberForma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6" borderId="0" xfId="3" quotePrefix="1" applyFont="1" applyFill="1" applyBorder="1" applyAlignment="1">
      <alignment horizontal="left" vertical="center"/>
    </xf>
    <xf numFmtId="0" fontId="11" fillId="6" borderId="0" xfId="3" quotePrefix="1" applyFont="1" applyFill="1" applyBorder="1" applyAlignment="1">
      <alignment horizontal="center"/>
    </xf>
    <xf numFmtId="0" fontId="5" fillId="3" borderId="0" xfId="3" quotePrefix="1" applyFont="1" applyFill="1" applyBorder="1" applyAlignment="1">
      <alignment horizontal="center"/>
    </xf>
    <xf numFmtId="0" fontId="13" fillId="4" borderId="3" xfId="3" applyNumberFormat="1" applyFont="1" applyFill="1" applyBorder="1" applyAlignment="1" applyProtection="1">
      <alignment vertical="center"/>
    </xf>
    <xf numFmtId="0" fontId="13" fillId="4" borderId="3" xfId="3" applyNumberFormat="1" applyFont="1" applyFill="1" applyBorder="1" applyAlignment="1" applyProtection="1">
      <alignment vertical="top"/>
    </xf>
    <xf numFmtId="44" fontId="5" fillId="3" borderId="1" xfId="4" applyFont="1" applyFill="1" applyBorder="1" applyAlignment="1">
      <alignment vertical="center"/>
    </xf>
    <xf numFmtId="3" fontId="11" fillId="3" borderId="1" xfId="2" applyNumberFormat="1" applyFont="1" applyFill="1" applyBorder="1"/>
    <xf numFmtId="44" fontId="5" fillId="8" borderId="1" xfId="4" applyFont="1" applyFill="1" applyBorder="1" applyAlignment="1">
      <alignment horizontal="left" vertical="center"/>
    </xf>
    <xf numFmtId="3" fontId="11" fillId="8" borderId="1" xfId="2" applyNumberFormat="1" applyFont="1" applyFill="1" applyBorder="1" applyAlignment="1">
      <alignment horizontal="center"/>
    </xf>
    <xf numFmtId="0" fontId="11" fillId="8" borderId="1" xfId="2" applyFont="1" applyFill="1" applyBorder="1" applyAlignment="1">
      <alignment horizontal="center"/>
    </xf>
    <xf numFmtId="3" fontId="5" fillId="8" borderId="1" xfId="2" applyNumberForma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4" fontId="5" fillId="7" borderId="1" xfId="4" applyFont="1" applyFill="1" applyBorder="1" applyAlignment="1">
      <alignment horizontal="left" vertical="center"/>
    </xf>
    <xf numFmtId="44" fontId="5" fillId="5" borderId="1" xfId="4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right"/>
    </xf>
    <xf numFmtId="0" fontId="5" fillId="3" borderId="0" xfId="2" applyFill="1"/>
    <xf numFmtId="0" fontId="5" fillId="9" borderId="1" xfId="2" applyFill="1" applyBorder="1" applyAlignment="1">
      <alignment vertical="center"/>
    </xf>
    <xf numFmtId="0" fontId="11" fillId="9" borderId="1" xfId="2" applyFont="1" applyFill="1" applyBorder="1" applyAlignment="1">
      <alignment horizontal="center"/>
    </xf>
    <xf numFmtId="3" fontId="11" fillId="9" borderId="1" xfId="2" applyNumberFormat="1" applyFont="1" applyFill="1" applyBorder="1" applyAlignment="1">
      <alignment horizontal="center"/>
    </xf>
    <xf numFmtId="0" fontId="5" fillId="9" borderId="1" xfId="2" applyFill="1" applyBorder="1" applyAlignment="1">
      <alignment horizontal="center"/>
    </xf>
    <xf numFmtId="3" fontId="5" fillId="9" borderId="1" xfId="0" applyNumberFormat="1" applyFont="1" applyFill="1" applyBorder="1"/>
    <xf numFmtId="0" fontId="5" fillId="9" borderId="1" xfId="2" applyFill="1" applyBorder="1"/>
    <xf numFmtId="0" fontId="5" fillId="9" borderId="0" xfId="2" applyFill="1"/>
    <xf numFmtId="0" fontId="7" fillId="9" borderId="0" xfId="0" applyFont="1" applyFill="1"/>
    <xf numFmtId="0" fontId="5" fillId="3" borderId="0" xfId="2" applyFill="1" applyAlignment="1">
      <alignment horizontal="center"/>
    </xf>
    <xf numFmtId="0" fontId="5" fillId="6" borderId="0" xfId="2" quotePrefix="1" applyFill="1"/>
    <xf numFmtId="0" fontId="11" fillId="6" borderId="0" xfId="2" quotePrefix="1" applyFont="1" applyFill="1"/>
    <xf numFmtId="0" fontId="5" fillId="3" borderId="0" xfId="2" quotePrefix="1" applyFill="1"/>
    <xf numFmtId="0" fontId="0" fillId="5" borderId="1" xfId="0" applyFill="1" applyBorder="1"/>
    <xf numFmtId="0" fontId="5" fillId="5" borderId="1" xfId="2" quotePrefix="1" applyFill="1" applyBorder="1"/>
    <xf numFmtId="3" fontId="7" fillId="5" borderId="1" xfId="0" applyNumberFormat="1" applyFont="1" applyFill="1" applyBorder="1"/>
    <xf numFmtId="0" fontId="5" fillId="7" borderId="1" xfId="2" applyFill="1" applyBorder="1"/>
    <xf numFmtId="0" fontId="5" fillId="7" borderId="1" xfId="2" applyFill="1" applyBorder="1" applyAlignment="1">
      <alignment horizontal="center"/>
    </xf>
    <xf numFmtId="0" fontId="11" fillId="3" borderId="0" xfId="2" applyFont="1" applyFill="1"/>
    <xf numFmtId="0" fontId="5" fillId="3" borderId="14" xfId="2" applyFill="1" applyBorder="1" applyAlignment="1">
      <alignment vertical="center"/>
    </xf>
    <xf numFmtId="0" fontId="11" fillId="3" borderId="14" xfId="2" applyFont="1" applyFill="1" applyBorder="1"/>
    <xf numFmtId="3" fontId="11" fillId="3" borderId="14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5" fillId="8" borderId="1" xfId="2" applyFill="1" applyBorder="1" applyAlignment="1">
      <alignment vertical="center"/>
    </xf>
    <xf numFmtId="0" fontId="5" fillId="8" borderId="1" xfId="2" applyFill="1" applyBorder="1"/>
    <xf numFmtId="0" fontId="11" fillId="5" borderId="1" xfId="2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0" fontId="5" fillId="6" borderId="1" xfId="3" applyFont="1" applyFill="1" applyBorder="1" applyAlignment="1">
      <alignment horizontal="left"/>
    </xf>
    <xf numFmtId="0" fontId="5" fillId="6" borderId="1" xfId="3" quotePrefix="1" applyFont="1" applyFill="1" applyBorder="1" applyAlignment="1">
      <alignment horizontal="left"/>
    </xf>
    <xf numFmtId="0" fontId="11" fillId="6" borderId="1" xfId="3" applyFont="1" applyFill="1" applyBorder="1" applyAlignment="1">
      <alignment horizontal="center"/>
    </xf>
    <xf numFmtId="0" fontId="11" fillId="6" borderId="1" xfId="3" quotePrefix="1" applyFont="1" applyFill="1" applyBorder="1" applyAlignment="1">
      <alignment horizontal="center"/>
    </xf>
    <xf numFmtId="0" fontId="5" fillId="10" borderId="1" xfId="2" applyFill="1" applyBorder="1"/>
    <xf numFmtId="0" fontId="11" fillId="10" borderId="1" xfId="2" applyFont="1" applyFill="1" applyBorder="1" applyAlignment="1">
      <alignment horizontal="center"/>
    </xf>
    <xf numFmtId="3" fontId="11" fillId="10" borderId="1" xfId="2" applyNumberFormat="1" applyFont="1" applyFill="1" applyBorder="1" applyAlignment="1">
      <alignment horizontal="center"/>
    </xf>
    <xf numFmtId="3" fontId="5" fillId="10" borderId="1" xfId="2" applyNumberForma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3" fontId="5" fillId="10" borderId="1" xfId="0" applyNumberFormat="1" applyFont="1" applyFill="1" applyBorder="1"/>
    <xf numFmtId="0" fontId="5" fillId="10" borderId="1" xfId="0" applyFont="1" applyFill="1" applyBorder="1"/>
    <xf numFmtId="3" fontId="11" fillId="5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11" fillId="5" borderId="15" xfId="2" applyFont="1" applyFill="1" applyBorder="1"/>
    <xf numFmtId="0" fontId="11" fillId="9" borderId="1" xfId="2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13" fillId="4" borderId="12" xfId="3" applyNumberFormat="1" applyFont="1" applyFill="1" applyBorder="1" applyAlignment="1" applyProtection="1">
      <alignment vertical="top"/>
    </xf>
    <xf numFmtId="0" fontId="13" fillId="4" borderId="6" xfId="3" applyNumberFormat="1" applyFont="1" applyFill="1" applyBorder="1" applyAlignment="1" applyProtection="1">
      <alignment vertical="top"/>
    </xf>
    <xf numFmtId="0" fontId="11" fillId="3" borderId="0" xfId="3" quotePrefix="1" applyFont="1" applyFill="1" applyBorder="1" applyAlignment="1">
      <alignment horizontal="left"/>
    </xf>
    <xf numFmtId="0" fontId="11" fillId="3" borderId="0" xfId="3" quotePrefix="1" applyFont="1" applyFill="1" applyBorder="1" applyAlignment="1">
      <alignment horizontal="center"/>
    </xf>
    <xf numFmtId="0" fontId="5" fillId="3" borderId="14" xfId="2" applyFill="1" applyBorder="1" applyAlignment="1">
      <alignment horizontal="center"/>
    </xf>
    <xf numFmtId="0" fontId="11" fillId="5" borderId="1" xfId="2" applyFont="1" applyFill="1" applyBorder="1" applyAlignment="1">
      <alignment horizontal="left"/>
    </xf>
    <xf numFmtId="1" fontId="11" fillId="5" borderId="1" xfId="2" applyNumberFormat="1" applyFont="1" applyFill="1" applyBorder="1" applyAlignment="1">
      <alignment horizontal="center"/>
    </xf>
    <xf numFmtId="0" fontId="11" fillId="3" borderId="1" xfId="2" applyFont="1" applyFill="1" applyBorder="1" applyAlignment="1">
      <alignment horizontal="left"/>
    </xf>
    <xf numFmtId="1" fontId="11" fillId="3" borderId="1" xfId="2" applyNumberFormat="1" applyFont="1" applyFill="1" applyBorder="1" applyAlignment="1">
      <alignment horizontal="center"/>
    </xf>
    <xf numFmtId="0" fontId="5" fillId="3" borderId="1" xfId="2" applyFill="1" applyBorder="1" applyAlignment="1">
      <alignment horizontal="left"/>
    </xf>
    <xf numFmtId="0" fontId="11" fillId="9" borderId="14" xfId="2" applyFont="1" applyFill="1" applyBorder="1" applyAlignment="1">
      <alignment horizontal="center"/>
    </xf>
    <xf numFmtId="0" fontId="11" fillId="3" borderId="14" xfId="2" applyFont="1" applyFill="1" applyBorder="1" applyAlignment="1">
      <alignment horizontal="center"/>
    </xf>
    <xf numFmtId="0" fontId="11" fillId="5" borderId="14" xfId="2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14" fillId="4" borderId="2" xfId="3" applyNumberFormat="1" applyFont="1" applyFill="1" applyBorder="1" applyAlignment="1" applyProtection="1">
      <alignment vertical="top"/>
    </xf>
    <xf numFmtId="0" fontId="14" fillId="4" borderId="3" xfId="3" applyNumberFormat="1" applyFont="1" applyFill="1" applyBorder="1" applyAlignment="1" applyProtection="1">
      <alignment vertical="top"/>
    </xf>
    <xf numFmtId="0" fontId="14" fillId="4" borderId="4" xfId="2" applyFont="1" applyFill="1" applyBorder="1"/>
    <xf numFmtId="0" fontId="14" fillId="4" borderId="3" xfId="2" applyFont="1" applyFill="1" applyBorder="1"/>
    <xf numFmtId="3" fontId="14" fillId="4" borderId="3" xfId="2" applyNumberFormat="1" applyFont="1" applyFill="1" applyBorder="1" applyAlignment="1">
      <alignment horizontal="center"/>
    </xf>
    <xf numFmtId="17" fontId="10" fillId="4" borderId="10" xfId="2" applyNumberFormat="1" applyFont="1" applyFill="1" applyBorder="1" applyAlignment="1">
      <alignment horizontal="center"/>
    </xf>
    <xf numFmtId="14" fontId="3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center"/>
    </xf>
    <xf numFmtId="3" fontId="0" fillId="0" borderId="0" xfId="0" applyNumberFormat="1"/>
    <xf numFmtId="14" fontId="15" fillId="4" borderId="0" xfId="0" applyNumberFormat="1" applyFont="1" applyFill="1"/>
    <xf numFmtId="0" fontId="15" fillId="4" borderId="0" xfId="0" applyFont="1" applyFill="1"/>
    <xf numFmtId="3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4" fontId="3" fillId="11" borderId="0" xfId="0" applyNumberFormat="1" applyFont="1" applyFill="1"/>
    <xf numFmtId="0" fontId="3" fillId="11" borderId="0" xfId="0" applyFont="1" applyFill="1"/>
    <xf numFmtId="3" fontId="3" fillId="11" borderId="0" xfId="0" applyNumberFormat="1" applyFont="1" applyFill="1"/>
    <xf numFmtId="0" fontId="3" fillId="11" borderId="0" xfId="0" applyFont="1" applyFill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center"/>
    </xf>
    <xf numFmtId="14" fontId="3" fillId="12" borderId="0" xfId="0" applyNumberFormat="1" applyFont="1" applyFill="1"/>
    <xf numFmtId="0" fontId="3" fillId="12" borderId="0" xfId="0" applyFont="1" applyFill="1"/>
    <xf numFmtId="0" fontId="3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/>
    </xf>
    <xf numFmtId="3" fontId="3" fillId="12" borderId="0" xfId="0" applyNumberFormat="1" applyFont="1" applyFill="1"/>
    <xf numFmtId="14" fontId="3" fillId="13" borderId="0" xfId="0" applyNumberFormat="1" applyFont="1" applyFill="1"/>
    <xf numFmtId="0" fontId="3" fillId="13" borderId="0" xfId="0" applyFont="1" applyFill="1"/>
    <xf numFmtId="0" fontId="3" fillId="13" borderId="0" xfId="0" applyFont="1" applyFill="1" applyAlignment="1">
      <alignment horizontal="right"/>
    </xf>
    <xf numFmtId="0" fontId="3" fillId="13" borderId="0" xfId="0" applyFont="1" applyFill="1" applyAlignment="1">
      <alignment horizontal="center"/>
    </xf>
    <xf numFmtId="3" fontId="3" fillId="13" borderId="0" xfId="0" applyNumberFormat="1" applyFont="1" applyFill="1"/>
    <xf numFmtId="14" fontId="3" fillId="14" borderId="0" xfId="0" applyNumberFormat="1" applyFont="1" applyFill="1"/>
    <xf numFmtId="0" fontId="3" fillId="14" borderId="0" xfId="0" applyFont="1" applyFill="1"/>
    <xf numFmtId="3" fontId="3" fillId="14" borderId="0" xfId="0" applyNumberFormat="1" applyFont="1" applyFill="1"/>
    <xf numFmtId="0" fontId="3" fillId="14" borderId="0" xfId="0" applyFont="1" applyFill="1" applyAlignment="1">
      <alignment horizontal="center"/>
    </xf>
    <xf numFmtId="14" fontId="3" fillId="15" borderId="0" xfId="0" applyNumberFormat="1" applyFont="1" applyFill="1"/>
    <xf numFmtId="0" fontId="3" fillId="15" borderId="0" xfId="0" applyFont="1" applyFill="1"/>
    <xf numFmtId="3" fontId="3" fillId="15" borderId="0" xfId="0" applyNumberFormat="1" applyFont="1" applyFill="1"/>
    <xf numFmtId="0" fontId="3" fillId="15" borderId="0" xfId="0" applyFont="1" applyFill="1" applyAlignment="1">
      <alignment horizontal="center"/>
    </xf>
    <xf numFmtId="14" fontId="3" fillId="16" borderId="0" xfId="0" applyNumberFormat="1" applyFont="1" applyFill="1"/>
    <xf numFmtId="0" fontId="3" fillId="16" borderId="0" xfId="0" applyFont="1" applyFill="1"/>
    <xf numFmtId="3" fontId="3" fillId="16" borderId="0" xfId="0" applyNumberFormat="1" applyFont="1" applyFill="1" applyAlignment="1">
      <alignment horizontal="right" vertical="top"/>
    </xf>
    <xf numFmtId="0" fontId="3" fillId="16" borderId="0" xfId="0" applyFont="1" applyFill="1" applyAlignment="1">
      <alignment horizontal="center"/>
    </xf>
    <xf numFmtId="3" fontId="3" fillId="16" borderId="0" xfId="0" applyNumberFormat="1" applyFont="1" applyFill="1"/>
    <xf numFmtId="3" fontId="3" fillId="16" borderId="0" xfId="0" applyNumberFormat="1" applyFont="1" applyFill="1" applyAlignment="1">
      <alignment horizontal="right"/>
    </xf>
    <xf numFmtId="0" fontId="3" fillId="16" borderId="0" xfId="0" applyFont="1" applyFill="1" applyAlignment="1">
      <alignment horizontal="right"/>
    </xf>
    <xf numFmtId="14" fontId="3" fillId="10" borderId="0" xfId="0" applyNumberFormat="1" applyFont="1" applyFill="1"/>
    <xf numFmtId="0" fontId="3" fillId="10" borderId="0" xfId="0" applyFont="1" applyFill="1"/>
    <xf numFmtId="3" fontId="3" fillId="10" borderId="0" xfId="0" applyNumberFormat="1" applyFont="1" applyFill="1" applyAlignment="1">
      <alignment horizontal="right"/>
    </xf>
    <xf numFmtId="0" fontId="3" fillId="10" borderId="0" xfId="0" applyFont="1" applyFill="1" applyAlignment="1">
      <alignment horizontal="center"/>
    </xf>
    <xf numFmtId="3" fontId="3" fillId="10" borderId="0" xfId="0" applyNumberFormat="1" applyFont="1" applyFill="1"/>
    <xf numFmtId="0" fontId="3" fillId="10" borderId="0" xfId="0" applyFont="1" applyFill="1" applyAlignment="1">
      <alignment horizontal="right"/>
    </xf>
    <xf numFmtId="14" fontId="3" fillId="17" borderId="0" xfId="0" applyNumberFormat="1" applyFont="1" applyFill="1"/>
    <xf numFmtId="0" fontId="3" fillId="17" borderId="0" xfId="0" applyFont="1" applyFill="1"/>
    <xf numFmtId="3" fontId="3" fillId="17" borderId="0" xfId="0" applyNumberFormat="1" applyFont="1" applyFill="1" applyAlignment="1">
      <alignment horizontal="right"/>
    </xf>
    <xf numFmtId="0" fontId="3" fillId="17" borderId="0" xfId="0" applyFont="1" applyFill="1" applyAlignment="1">
      <alignment horizontal="center"/>
    </xf>
    <xf numFmtId="3" fontId="3" fillId="17" borderId="0" xfId="0" applyNumberFormat="1" applyFont="1" applyFill="1"/>
    <xf numFmtId="0" fontId="0" fillId="6" borderId="0" xfId="0" applyFill="1"/>
    <xf numFmtId="0" fontId="18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0" fillId="6" borderId="16" xfId="0" applyFill="1" applyBorder="1"/>
    <xf numFmtId="0" fontId="20" fillId="6" borderId="14" xfId="0" applyFont="1" applyFill="1" applyBorder="1" applyAlignment="1">
      <alignment horizontal="left" indent="2"/>
    </xf>
    <xf numFmtId="3" fontId="23" fillId="6" borderId="14" xfId="0" applyNumberFormat="1" applyFont="1" applyFill="1" applyBorder="1"/>
    <xf numFmtId="0" fontId="20" fillId="6" borderId="17" xfId="0" applyFont="1" applyFill="1" applyBorder="1" applyAlignment="1">
      <alignment horizontal="left" indent="2"/>
    </xf>
    <xf numFmtId="3" fontId="23" fillId="6" borderId="17" xfId="0" applyNumberFormat="1" applyFont="1" applyFill="1" applyBorder="1"/>
    <xf numFmtId="0" fontId="20" fillId="6" borderId="15" xfId="0" applyFont="1" applyFill="1" applyBorder="1" applyAlignment="1">
      <alignment horizontal="left" indent="2"/>
    </xf>
    <xf numFmtId="3" fontId="23" fillId="6" borderId="15" xfId="0" applyNumberFormat="1" applyFont="1" applyFill="1" applyBorder="1"/>
    <xf numFmtId="0" fontId="22" fillId="6" borderId="0" xfId="0" applyFont="1" applyFill="1"/>
    <xf numFmtId="3" fontId="23" fillId="6" borderId="0" xfId="0" applyNumberFormat="1" applyFont="1" applyFill="1"/>
    <xf numFmtId="0" fontId="24" fillId="6" borderId="0" xfId="0" applyFont="1" applyFill="1"/>
    <xf numFmtId="0" fontId="0" fillId="6" borderId="0" xfId="0" applyFill="1" applyAlignment="1">
      <alignment horizontal="left" indent="2"/>
    </xf>
    <xf numFmtId="0" fontId="25" fillId="6" borderId="15" xfId="0" applyFont="1" applyFill="1" applyBorder="1" applyAlignment="1">
      <alignment horizontal="left" indent="2"/>
    </xf>
    <xf numFmtId="0" fontId="25" fillId="6" borderId="0" xfId="0" applyFont="1" applyFill="1" applyAlignment="1">
      <alignment horizontal="left" indent="2"/>
    </xf>
    <xf numFmtId="0" fontId="25" fillId="6" borderId="1" xfId="0" applyFont="1" applyFill="1" applyBorder="1" applyAlignment="1">
      <alignment horizontal="left" indent="2"/>
    </xf>
    <xf numFmtId="3" fontId="23" fillId="6" borderId="1" xfId="0" applyNumberFormat="1" applyFont="1" applyFill="1" applyBorder="1"/>
    <xf numFmtId="0" fontId="11" fillId="6" borderId="1" xfId="0" applyFont="1" applyFill="1" applyBorder="1"/>
    <xf numFmtId="3" fontId="27" fillId="6" borderId="1" xfId="0" applyNumberFormat="1" applyFont="1" applyFill="1" applyBorder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/>
    <xf numFmtId="17" fontId="1" fillId="4" borderId="3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2" applyFill="1" applyAlignment="1">
      <alignment vertical="center"/>
    </xf>
    <xf numFmtId="0" fontId="3" fillId="0" borderId="0" xfId="0" applyFo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Alignment="1">
      <alignment horizontal="center"/>
    </xf>
    <xf numFmtId="3" fontId="28" fillId="4" borderId="18" xfId="0" applyNumberFormat="1" applyFont="1" applyFill="1" applyBorder="1"/>
    <xf numFmtId="14" fontId="0" fillId="5" borderId="0" xfId="0" applyNumberFormat="1" applyFill="1"/>
    <xf numFmtId="0" fontId="3" fillId="5" borderId="0" xfId="0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3" fontId="0" fillId="5" borderId="0" xfId="0" applyNumberFormat="1" applyFill="1"/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right"/>
    </xf>
    <xf numFmtId="0" fontId="5" fillId="5" borderId="0" xfId="2" applyFill="1" applyAlignment="1">
      <alignment vertical="center"/>
    </xf>
    <xf numFmtId="0" fontId="5" fillId="5" borderId="0" xfId="2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14" fontId="0" fillId="18" borderId="0" xfId="0" applyNumberFormat="1" applyFill="1"/>
    <xf numFmtId="0" fontId="0" fillId="18" borderId="0" xfId="0" applyFill="1"/>
    <xf numFmtId="0" fontId="3" fillId="18" borderId="0" xfId="0" applyFont="1" applyFill="1"/>
    <xf numFmtId="0" fontId="0" fillId="18" borderId="0" xfId="0" applyFill="1" applyAlignment="1">
      <alignment horizontal="right"/>
    </xf>
    <xf numFmtId="0" fontId="0" fillId="18" borderId="0" xfId="0" applyFill="1" applyAlignment="1">
      <alignment horizontal="center"/>
    </xf>
    <xf numFmtId="3" fontId="0" fillId="18" borderId="0" xfId="0" applyNumberFormat="1" applyFill="1"/>
    <xf numFmtId="0" fontId="7" fillId="13" borderId="0" xfId="0" applyFont="1" applyFill="1"/>
    <xf numFmtId="0" fontId="10" fillId="13" borderId="8" xfId="2" applyFont="1" applyFill="1" applyBorder="1" applyAlignment="1">
      <alignment horizontal="center"/>
    </xf>
    <xf numFmtId="17" fontId="10" fillId="13" borderId="10" xfId="2" applyNumberFormat="1" applyFont="1" applyFill="1" applyBorder="1" applyAlignment="1">
      <alignment horizontal="center"/>
    </xf>
    <xf numFmtId="3" fontId="11" fillId="13" borderId="3" xfId="3" applyNumberFormat="1" applyFont="1" applyFill="1" applyBorder="1" applyAlignment="1" applyProtection="1">
      <alignment horizontal="center" vertical="top"/>
    </xf>
    <xf numFmtId="0" fontId="5" fillId="13" borderId="1" xfId="0" applyFont="1" applyFill="1" applyBorder="1"/>
    <xf numFmtId="3" fontId="5" fillId="13" borderId="1" xfId="0" applyNumberFormat="1" applyFont="1" applyFill="1" applyBorder="1"/>
    <xf numFmtId="0" fontId="5" fillId="13" borderId="1" xfId="2" applyFill="1" applyBorder="1"/>
    <xf numFmtId="0" fontId="5" fillId="13" borderId="0" xfId="2" applyFill="1"/>
    <xf numFmtId="0" fontId="11" fillId="13" borderId="1" xfId="2" applyFont="1" applyFill="1" applyBorder="1"/>
    <xf numFmtId="3" fontId="14" fillId="13" borderId="3" xfId="2" applyNumberFormat="1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3" fillId="19" borderId="0" xfId="0" applyFont="1" applyFill="1"/>
    <xf numFmtId="3" fontId="3" fillId="19" borderId="0" xfId="0" applyNumberFormat="1" applyFont="1" applyFill="1" applyAlignment="1">
      <alignment horizontal="right"/>
    </xf>
    <xf numFmtId="0" fontId="3" fillId="19" borderId="0" xfId="0" applyFont="1" applyFill="1" applyAlignment="1">
      <alignment horizontal="center"/>
    </xf>
    <xf numFmtId="3" fontId="0" fillId="19" borderId="0" xfId="0" applyNumberFormat="1" applyFill="1"/>
    <xf numFmtId="0" fontId="3" fillId="8" borderId="0" xfId="0" applyFont="1" applyFill="1"/>
    <xf numFmtId="3" fontId="3" fillId="8" borderId="0" xfId="0" applyNumberFormat="1" applyFont="1" applyFill="1" applyAlignment="1">
      <alignment horizontal="right"/>
    </xf>
    <xf numFmtId="0" fontId="0" fillId="8" borderId="0" xfId="0" applyFill="1"/>
    <xf numFmtId="0" fontId="3" fillId="8" borderId="0" xfId="0" applyFont="1" applyFill="1" applyAlignment="1">
      <alignment horizontal="center"/>
    </xf>
    <xf numFmtId="3" fontId="0" fillId="8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3" fillId="4" borderId="0" xfId="0" applyFont="1" applyFill="1" applyAlignment="1">
      <alignment horizontal="center"/>
    </xf>
    <xf numFmtId="3" fontId="0" fillId="4" borderId="0" xfId="0" applyNumberFormat="1" applyFill="1"/>
    <xf numFmtId="0" fontId="0" fillId="12" borderId="0" xfId="0" applyFill="1"/>
    <xf numFmtId="0" fontId="0" fillId="12" borderId="0" xfId="0" applyFill="1" applyAlignment="1">
      <alignment horizontal="right"/>
    </xf>
    <xf numFmtId="3" fontId="0" fillId="12" borderId="0" xfId="0" applyNumberFormat="1" applyFill="1"/>
    <xf numFmtId="0" fontId="29" fillId="3" borderId="0" xfId="2" applyFont="1" applyFill="1" applyAlignment="1">
      <alignment vertical="center"/>
    </xf>
    <xf numFmtId="0" fontId="30" fillId="3" borderId="0" xfId="0" applyFont="1" applyFill="1"/>
    <xf numFmtId="0" fontId="30" fillId="3" borderId="0" xfId="0" applyFont="1" applyFill="1" applyAlignment="1">
      <alignment horizontal="right"/>
    </xf>
    <xf numFmtId="0" fontId="31" fillId="3" borderId="0" xfId="0" applyFont="1" applyFill="1" applyAlignment="1">
      <alignment horizontal="center"/>
    </xf>
    <xf numFmtId="3" fontId="30" fillId="3" borderId="0" xfId="0" applyNumberFormat="1" applyFont="1" applyFill="1"/>
    <xf numFmtId="0" fontId="3" fillId="20" borderId="0" xfId="0" applyFont="1" applyFill="1"/>
    <xf numFmtId="0" fontId="0" fillId="20" borderId="0" xfId="0" applyFill="1" applyAlignment="1">
      <alignment horizontal="right"/>
    </xf>
    <xf numFmtId="0" fontId="0" fillId="20" borderId="0" xfId="0" applyFill="1"/>
    <xf numFmtId="0" fontId="3" fillId="20" borderId="0" xfId="0" applyFont="1" applyFill="1" applyAlignment="1">
      <alignment horizontal="center"/>
    </xf>
    <xf numFmtId="3" fontId="0" fillId="20" borderId="0" xfId="0" applyNumberFormat="1" applyFill="1"/>
    <xf numFmtId="0" fontId="1" fillId="0" borderId="0" xfId="0" applyFont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</cellXfs>
  <cellStyles count="5">
    <cellStyle name="Monétaire 2" xfId="4" xr:uid="{00000000-0005-0000-0000-000000000000}"/>
    <cellStyle name="Normal" xfId="0" builtinId="0"/>
    <cellStyle name="Normal 2" xfId="2" xr:uid="{00000000-0005-0000-0000-000002000000}"/>
    <cellStyle name="Normal_Feuil1" xfId="3" xr:uid="{00000000-0005-0000-0000-000003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opLeftCell="E112" workbookViewId="0">
      <selection activeCell="N132" sqref="N132"/>
    </sheetView>
  </sheetViews>
  <sheetFormatPr baseColWidth="10" defaultColWidth="9.140625" defaultRowHeight="15" x14ac:dyDescent="0.25"/>
  <cols>
    <col min="1" max="1" width="11.5703125" customWidth="1"/>
    <col min="2" max="2" width="14.140625" customWidth="1"/>
    <col min="3" max="3" width="14.5703125" customWidth="1"/>
    <col min="4" max="4" width="103" bestFit="1" customWidth="1"/>
    <col min="5" max="5" width="10.7109375" customWidth="1"/>
    <col min="6" max="6" width="11.7109375" bestFit="1" customWidth="1"/>
    <col min="8" max="8" width="23.7109375" customWidth="1"/>
    <col min="9" max="9" width="11.28515625" bestFit="1" customWidth="1"/>
    <col min="10" max="10" width="8.42578125" customWidth="1"/>
    <col min="11" max="11" width="12.42578125" bestFit="1" customWidth="1"/>
    <col min="12" max="12" width="9.85546875" bestFit="1" customWidth="1"/>
    <col min="13" max="13" width="10.85546875" bestFit="1" customWidth="1"/>
  </cols>
  <sheetData>
    <row r="1" spans="1:13" ht="15.75" x14ac:dyDescent="0.25">
      <c r="D1" s="320" t="s">
        <v>0</v>
      </c>
      <c r="E1" s="320"/>
      <c r="F1" s="320"/>
      <c r="G1" s="320"/>
      <c r="H1" s="320"/>
      <c r="I1" s="320"/>
      <c r="J1" s="320"/>
      <c r="K1" s="320"/>
    </row>
    <row r="2" spans="1:13" ht="15.75" x14ac:dyDescent="0.25">
      <c r="D2" s="320" t="s">
        <v>1</v>
      </c>
      <c r="E2" s="320"/>
      <c r="F2" s="320"/>
      <c r="G2" s="320"/>
      <c r="H2" s="320"/>
      <c r="I2" s="320"/>
      <c r="J2" s="320"/>
      <c r="K2" s="320"/>
    </row>
    <row r="3" spans="1:13" ht="15.75" x14ac:dyDescent="0.25">
      <c r="D3" s="320" t="s">
        <v>18</v>
      </c>
      <c r="E3" s="320"/>
      <c r="F3" s="320"/>
      <c r="G3" s="320"/>
      <c r="H3" s="320"/>
      <c r="I3" s="320"/>
      <c r="J3" s="320"/>
      <c r="K3" s="320"/>
    </row>
    <row r="7" spans="1:13" ht="15.75" x14ac:dyDescent="0.25">
      <c r="A7" s="18" t="s">
        <v>2</v>
      </c>
      <c r="B7" s="18" t="s">
        <v>3</v>
      </c>
      <c r="C7" s="18" t="s">
        <v>4</v>
      </c>
      <c r="D7" s="1">
        <v>44927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</row>
    <row r="8" spans="1:13" ht="15.75" x14ac:dyDescent="0.25">
      <c r="A8" s="2"/>
      <c r="B8" s="2"/>
      <c r="C8" s="2"/>
      <c r="D8" s="3"/>
      <c r="E8" s="2"/>
      <c r="F8" s="2"/>
      <c r="G8" s="2"/>
      <c r="H8" s="2"/>
      <c r="I8" s="2"/>
      <c r="J8" s="2"/>
      <c r="K8" s="2"/>
    </row>
    <row r="9" spans="1:1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3" x14ac:dyDescent="0.25">
      <c r="A10" s="176">
        <v>44927</v>
      </c>
      <c r="B10" s="177" t="s">
        <v>12</v>
      </c>
      <c r="C10" s="177"/>
      <c r="D10" s="177" t="s">
        <v>13</v>
      </c>
      <c r="E10" s="177" t="s">
        <v>14</v>
      </c>
      <c r="F10" s="177">
        <v>18</v>
      </c>
      <c r="G10" s="177" t="s">
        <v>15</v>
      </c>
      <c r="H10" s="178">
        <v>70160</v>
      </c>
      <c r="I10" s="178">
        <v>341260</v>
      </c>
      <c r="J10" s="179" t="s">
        <v>16</v>
      </c>
      <c r="K10" s="178">
        <f t="shared" ref="K10:K17" si="0">I10*177.721</f>
        <v>60649068.460000001</v>
      </c>
      <c r="L10" s="180">
        <f>K10+K11</f>
        <v>71468834.904229999</v>
      </c>
      <c r="M10" s="180"/>
    </row>
    <row r="11" spans="1:13" x14ac:dyDescent="0.25">
      <c r="A11" s="176">
        <v>44927</v>
      </c>
      <c r="B11" s="177" t="s">
        <v>12</v>
      </c>
      <c r="C11" s="177"/>
      <c r="D11" s="177" t="s">
        <v>17</v>
      </c>
      <c r="E11" s="177" t="s">
        <v>14</v>
      </c>
      <c r="F11" s="177">
        <v>19</v>
      </c>
      <c r="G11" s="177" t="s">
        <v>15</v>
      </c>
      <c r="H11" s="178">
        <v>70160</v>
      </c>
      <c r="I11" s="177">
        <v>60880.63</v>
      </c>
      <c r="J11" s="179" t="s">
        <v>16</v>
      </c>
      <c r="K11" s="178">
        <f t="shared" si="0"/>
        <v>10819766.44423</v>
      </c>
    </row>
    <row r="12" spans="1:13" x14ac:dyDescent="0.25">
      <c r="A12" s="203">
        <v>44927</v>
      </c>
      <c r="B12" s="204" t="s">
        <v>19</v>
      </c>
      <c r="C12" s="204"/>
      <c r="D12" s="204" t="s">
        <v>20</v>
      </c>
      <c r="E12" s="204" t="s">
        <v>14</v>
      </c>
      <c r="F12" s="204">
        <v>17</v>
      </c>
      <c r="G12" s="204" t="s">
        <v>15</v>
      </c>
      <c r="H12" s="205">
        <v>66720</v>
      </c>
      <c r="I12" s="204">
        <v>226418.05</v>
      </c>
      <c r="J12" s="206" t="s">
        <v>16</v>
      </c>
      <c r="K12" s="205">
        <f t="shared" si="0"/>
        <v>40239242.264049999</v>
      </c>
    </row>
    <row r="13" spans="1:13" x14ac:dyDescent="0.25">
      <c r="A13" s="181">
        <v>44927</v>
      </c>
      <c r="B13" s="182" t="s">
        <v>19</v>
      </c>
      <c r="C13" s="182"/>
      <c r="D13" s="182" t="s">
        <v>21</v>
      </c>
      <c r="E13" s="182" t="s">
        <v>14</v>
      </c>
      <c r="F13" s="182">
        <v>24</v>
      </c>
      <c r="G13" s="182" t="s">
        <v>15</v>
      </c>
      <c r="H13" s="183">
        <v>62590</v>
      </c>
      <c r="I13" s="182">
        <v>201693.9</v>
      </c>
      <c r="J13" s="184" t="s">
        <v>16</v>
      </c>
      <c r="K13" s="183">
        <f t="shared" si="0"/>
        <v>35845241.601899996</v>
      </c>
      <c r="M13" t="s">
        <v>264</v>
      </c>
    </row>
    <row r="14" spans="1:13" x14ac:dyDescent="0.25">
      <c r="A14" s="185">
        <v>44927</v>
      </c>
      <c r="B14" s="186" t="s">
        <v>22</v>
      </c>
      <c r="C14" s="186"/>
      <c r="D14" s="186" t="s">
        <v>23</v>
      </c>
      <c r="E14" s="186" t="s">
        <v>24</v>
      </c>
      <c r="F14" s="186">
        <v>8</v>
      </c>
      <c r="G14" s="186" t="s">
        <v>25</v>
      </c>
      <c r="H14" s="187">
        <v>2100155041169</v>
      </c>
      <c r="I14" s="186">
        <v>4190</v>
      </c>
      <c r="J14" s="188" t="s">
        <v>16</v>
      </c>
      <c r="K14" s="187">
        <f t="shared" si="0"/>
        <v>744650.99</v>
      </c>
    </row>
    <row r="15" spans="1:13" x14ac:dyDescent="0.25">
      <c r="A15" s="185">
        <v>44927</v>
      </c>
      <c r="B15" s="186" t="s">
        <v>22</v>
      </c>
      <c r="C15" s="186"/>
      <c r="D15" s="186" t="s">
        <v>23</v>
      </c>
      <c r="E15" s="186" t="s">
        <v>24</v>
      </c>
      <c r="F15" s="186">
        <v>7</v>
      </c>
      <c r="G15" s="186" t="s">
        <v>25</v>
      </c>
      <c r="H15" s="187">
        <v>2100155041169</v>
      </c>
      <c r="I15" s="186">
        <v>1542</v>
      </c>
      <c r="J15" s="188" t="s">
        <v>16</v>
      </c>
      <c r="K15" s="187">
        <f t="shared" si="0"/>
        <v>274045.78200000001</v>
      </c>
    </row>
    <row r="16" spans="1:13" x14ac:dyDescent="0.25">
      <c r="A16" s="185">
        <v>44927</v>
      </c>
      <c r="B16" s="186" t="s">
        <v>22</v>
      </c>
      <c r="C16" s="186"/>
      <c r="D16" s="186" t="s">
        <v>23</v>
      </c>
      <c r="E16" s="186" t="s">
        <v>24</v>
      </c>
      <c r="F16" s="186">
        <v>9</v>
      </c>
      <c r="G16" s="186" t="s">
        <v>25</v>
      </c>
      <c r="H16" s="187">
        <v>2100155041169</v>
      </c>
      <c r="I16" s="186">
        <v>4200</v>
      </c>
      <c r="J16" s="188" t="s">
        <v>16</v>
      </c>
      <c r="K16" s="187">
        <f t="shared" si="0"/>
        <v>746428.20000000007</v>
      </c>
    </row>
    <row r="17" spans="1:14" x14ac:dyDescent="0.25">
      <c r="A17" s="185">
        <v>44927</v>
      </c>
      <c r="B17" s="186" t="s">
        <v>22</v>
      </c>
      <c r="C17" s="186"/>
      <c r="D17" s="186" t="s">
        <v>23</v>
      </c>
      <c r="E17" s="186" t="s">
        <v>24</v>
      </c>
      <c r="F17" s="186">
        <v>10</v>
      </c>
      <c r="G17" s="186" t="s">
        <v>25</v>
      </c>
      <c r="H17" s="187">
        <v>2100155041169</v>
      </c>
      <c r="I17" s="186">
        <v>5238</v>
      </c>
      <c r="J17" s="188" t="s">
        <v>16</v>
      </c>
      <c r="K17" s="187">
        <f t="shared" si="0"/>
        <v>930902.598</v>
      </c>
    </row>
    <row r="18" spans="1:14" x14ac:dyDescent="0.25">
      <c r="A18" s="189">
        <v>44927</v>
      </c>
      <c r="B18" s="190" t="s">
        <v>22</v>
      </c>
      <c r="C18" s="190"/>
      <c r="D18" s="190" t="s">
        <v>26</v>
      </c>
      <c r="E18" s="190" t="s">
        <v>24</v>
      </c>
      <c r="F18" s="190">
        <v>126</v>
      </c>
      <c r="G18" s="190" t="s">
        <v>25</v>
      </c>
      <c r="H18" s="191">
        <v>5550155001202</v>
      </c>
      <c r="I18" s="190">
        <v>4785763</v>
      </c>
      <c r="J18" s="192" t="s">
        <v>27</v>
      </c>
      <c r="K18" s="191">
        <f>I18</f>
        <v>4785763</v>
      </c>
      <c r="M18" s="180">
        <f>K18+K19+K29+K38+K39+K40+K41+K42+K43+K44</f>
        <v>20820463.277500004</v>
      </c>
      <c r="N18" s="180">
        <f>K17+K16+K15+K14</f>
        <v>2696027.5700000003</v>
      </c>
    </row>
    <row r="19" spans="1:14" x14ac:dyDescent="0.25">
      <c r="A19" s="189">
        <v>44927</v>
      </c>
      <c r="B19" s="190" t="s">
        <v>22</v>
      </c>
      <c r="C19" s="190"/>
      <c r="D19" s="190" t="s">
        <v>32</v>
      </c>
      <c r="E19" s="190" t="s">
        <v>24</v>
      </c>
      <c r="F19" s="190">
        <v>124</v>
      </c>
      <c r="G19" s="190" t="s">
        <v>25</v>
      </c>
      <c r="H19" s="191">
        <v>5550155001202</v>
      </c>
      <c r="I19" s="190">
        <v>5040</v>
      </c>
      <c r="J19" s="192" t="s">
        <v>16</v>
      </c>
      <c r="K19" s="191">
        <f>I19*177.721</f>
        <v>895713.84</v>
      </c>
    </row>
    <row r="20" spans="1:14" x14ac:dyDescent="0.25">
      <c r="A20" s="207">
        <v>44927</v>
      </c>
      <c r="B20" s="208" t="s">
        <v>22</v>
      </c>
      <c r="C20" s="208"/>
      <c r="D20" s="208" t="s">
        <v>38</v>
      </c>
      <c r="E20" s="208" t="s">
        <v>24</v>
      </c>
      <c r="F20" s="208">
        <v>273</v>
      </c>
      <c r="G20" s="208" t="s">
        <v>15</v>
      </c>
      <c r="H20" s="209">
        <v>2100150033443</v>
      </c>
      <c r="I20" s="208">
        <v>7508880</v>
      </c>
      <c r="J20" s="210" t="s">
        <v>27</v>
      </c>
      <c r="K20" s="209">
        <f>I20</f>
        <v>7508880</v>
      </c>
      <c r="L20">
        <v>8</v>
      </c>
    </row>
    <row r="21" spans="1:14" x14ac:dyDescent="0.25">
      <c r="A21" s="211">
        <v>44927</v>
      </c>
      <c r="B21" s="212" t="s">
        <v>28</v>
      </c>
      <c r="C21" s="212"/>
      <c r="D21" s="212" t="s">
        <v>29</v>
      </c>
      <c r="E21" s="212" t="s">
        <v>30</v>
      </c>
      <c r="F21" s="212">
        <v>8</v>
      </c>
      <c r="G21" s="212" t="s">
        <v>15</v>
      </c>
      <c r="H21" s="213" t="s">
        <v>31</v>
      </c>
      <c r="I21" s="212">
        <v>8035460</v>
      </c>
      <c r="J21" s="214" t="s">
        <v>27</v>
      </c>
      <c r="K21" s="215">
        <f>I21</f>
        <v>8035460</v>
      </c>
      <c r="M21" s="180">
        <f>K21+K27+K28+K36</f>
        <v>40617357</v>
      </c>
    </row>
    <row r="22" spans="1:14" x14ac:dyDescent="0.25">
      <c r="A22" s="218">
        <v>44928</v>
      </c>
      <c r="B22" s="219" t="s">
        <v>12</v>
      </c>
      <c r="C22" s="219"/>
      <c r="D22" s="219" t="s">
        <v>33</v>
      </c>
      <c r="E22" s="219" t="s">
        <v>34</v>
      </c>
      <c r="F22" s="219">
        <v>13</v>
      </c>
      <c r="G22" s="219" t="s">
        <v>15</v>
      </c>
      <c r="H22" s="220" t="s">
        <v>35</v>
      </c>
      <c r="I22" s="219">
        <v>23700</v>
      </c>
      <c r="J22" s="221" t="s">
        <v>16</v>
      </c>
      <c r="K22" s="222">
        <f>I22*177.721</f>
        <v>4211987.7</v>
      </c>
    </row>
    <row r="23" spans="1:14" x14ac:dyDescent="0.25">
      <c r="A23" s="218">
        <v>44928</v>
      </c>
      <c r="B23" s="219" t="s">
        <v>12</v>
      </c>
      <c r="C23" s="219"/>
      <c r="D23" s="219" t="s">
        <v>33</v>
      </c>
      <c r="E23" s="219" t="s">
        <v>34</v>
      </c>
      <c r="F23" s="219">
        <v>14</v>
      </c>
      <c r="G23" s="219" t="s">
        <v>15</v>
      </c>
      <c r="H23" s="220" t="s">
        <v>35</v>
      </c>
      <c r="I23" s="219">
        <v>20650</v>
      </c>
      <c r="J23" s="221" t="s">
        <v>16</v>
      </c>
      <c r="K23" s="222">
        <f>I23*177.721</f>
        <v>3669938.65</v>
      </c>
      <c r="M23" s="180">
        <f>K22+K23+K24+K25</f>
        <v>265333990.99492002</v>
      </c>
    </row>
    <row r="24" spans="1:14" x14ac:dyDescent="0.25">
      <c r="A24" s="218">
        <v>44928</v>
      </c>
      <c r="B24" s="219" t="s">
        <v>12</v>
      </c>
      <c r="C24" s="219"/>
      <c r="D24" s="219" t="s">
        <v>37</v>
      </c>
      <c r="E24" s="219" t="s">
        <v>34</v>
      </c>
      <c r="F24" s="223" t="s">
        <v>36</v>
      </c>
      <c r="G24" s="219" t="s">
        <v>15</v>
      </c>
      <c r="H24" s="220" t="s">
        <v>35</v>
      </c>
      <c r="I24" s="219">
        <v>361412.24</v>
      </c>
      <c r="J24" s="221" t="s">
        <v>16</v>
      </c>
      <c r="K24" s="222">
        <f>I24*177.721</f>
        <v>64230544.70504</v>
      </c>
    </row>
    <row r="25" spans="1:14" x14ac:dyDescent="0.25">
      <c r="A25" s="218">
        <v>44928</v>
      </c>
      <c r="B25" s="219" t="s">
        <v>12</v>
      </c>
      <c r="C25" s="219"/>
      <c r="D25" s="219" t="s">
        <v>37</v>
      </c>
      <c r="E25" s="219" t="s">
        <v>34</v>
      </c>
      <c r="F25" s="219">
        <v>3</v>
      </c>
      <c r="G25" s="219" t="s">
        <v>15</v>
      </c>
      <c r="H25" s="220" t="s">
        <v>35</v>
      </c>
      <c r="I25" s="219">
        <v>1087218.28</v>
      </c>
      <c r="J25" s="221" t="s">
        <v>16</v>
      </c>
      <c r="K25" s="222">
        <f>I25*177.721</f>
        <v>193221519.93988001</v>
      </c>
    </row>
    <row r="26" spans="1:14" x14ac:dyDescent="0.25">
      <c r="A26" s="11">
        <v>44934</v>
      </c>
      <c r="B26" s="12" t="s">
        <v>39</v>
      </c>
      <c r="C26" s="12"/>
      <c r="D26" s="12" t="s">
        <v>40</v>
      </c>
      <c r="E26" s="12" t="s">
        <v>41</v>
      </c>
      <c r="F26" s="12">
        <v>143</v>
      </c>
      <c r="G26" s="12" t="s">
        <v>15</v>
      </c>
      <c r="H26" s="19" t="s">
        <v>42</v>
      </c>
      <c r="I26" s="12">
        <v>7600</v>
      </c>
      <c r="J26" s="14" t="s">
        <v>43</v>
      </c>
      <c r="K26" s="13">
        <f>I26*189.84</f>
        <v>1442784</v>
      </c>
    </row>
    <row r="27" spans="1:14" x14ac:dyDescent="0.25">
      <c r="A27" s="211">
        <v>44935</v>
      </c>
      <c r="B27" s="212" t="s">
        <v>28</v>
      </c>
      <c r="C27" s="212"/>
      <c r="D27" s="212" t="s">
        <v>44</v>
      </c>
      <c r="E27" s="212" t="s">
        <v>30</v>
      </c>
      <c r="F27" s="212">
        <v>11</v>
      </c>
      <c r="G27" s="212" t="s">
        <v>15</v>
      </c>
      <c r="H27" s="216" t="s">
        <v>31</v>
      </c>
      <c r="I27" s="212">
        <v>16420500</v>
      </c>
      <c r="J27" s="214" t="s">
        <v>27</v>
      </c>
      <c r="K27" s="215">
        <f>I27</f>
        <v>16420500</v>
      </c>
    </row>
    <row r="28" spans="1:14" x14ac:dyDescent="0.25">
      <c r="A28" s="211">
        <v>44935</v>
      </c>
      <c r="B28" s="212" t="s">
        <v>28</v>
      </c>
      <c r="C28" s="212"/>
      <c r="D28" s="212" t="s">
        <v>45</v>
      </c>
      <c r="E28" s="212" t="s">
        <v>30</v>
      </c>
      <c r="F28" s="212">
        <v>8</v>
      </c>
      <c r="G28" s="212" t="s">
        <v>15</v>
      </c>
      <c r="H28" s="216" t="s">
        <v>31</v>
      </c>
      <c r="I28" s="212">
        <v>7853692</v>
      </c>
      <c r="J28" s="214" t="s">
        <v>27</v>
      </c>
      <c r="K28" s="215">
        <f>I28</f>
        <v>7853692</v>
      </c>
    </row>
    <row r="29" spans="1:14" x14ac:dyDescent="0.25">
      <c r="A29" s="189">
        <v>44937</v>
      </c>
      <c r="B29" s="190" t="s">
        <v>22</v>
      </c>
      <c r="C29" s="190"/>
      <c r="D29" s="190" t="s">
        <v>46</v>
      </c>
      <c r="E29" s="190" t="s">
        <v>24</v>
      </c>
      <c r="F29" s="190">
        <v>128</v>
      </c>
      <c r="G29" s="190" t="s">
        <v>25</v>
      </c>
      <c r="H29" s="191">
        <v>2100155001202</v>
      </c>
      <c r="I29" s="190">
        <v>5557500</v>
      </c>
      <c r="J29" s="192" t="s">
        <v>27</v>
      </c>
      <c r="K29" s="191">
        <f>I29</f>
        <v>5557500</v>
      </c>
    </row>
    <row r="30" spans="1:14" x14ac:dyDescent="0.25">
      <c r="A30" s="11">
        <v>44937</v>
      </c>
      <c r="B30" s="12" t="s">
        <v>47</v>
      </c>
      <c r="C30" s="12"/>
      <c r="D30" s="12" t="s">
        <v>48</v>
      </c>
      <c r="E30" s="12" t="s">
        <v>24</v>
      </c>
      <c r="F30" s="12">
        <v>316</v>
      </c>
      <c r="G30" s="12" t="s">
        <v>25</v>
      </c>
      <c r="H30" s="13">
        <v>2100150039343</v>
      </c>
      <c r="I30" s="12">
        <v>44913.45</v>
      </c>
      <c r="J30" s="14" t="s">
        <v>16</v>
      </c>
      <c r="K30" s="13">
        <f>I30*177.721</f>
        <v>7982063.2474499997</v>
      </c>
    </row>
    <row r="31" spans="1:14" x14ac:dyDescent="0.25">
      <c r="A31" s="224">
        <v>44938</v>
      </c>
      <c r="B31" s="225" t="s">
        <v>49</v>
      </c>
      <c r="C31" s="225"/>
      <c r="D31" s="225" t="s">
        <v>50</v>
      </c>
      <c r="E31" s="225" t="s">
        <v>24</v>
      </c>
      <c r="F31" s="225">
        <v>34</v>
      </c>
      <c r="G31" s="225" t="s">
        <v>15</v>
      </c>
      <c r="H31" s="226" t="s">
        <v>51</v>
      </c>
      <c r="I31" s="225">
        <v>337392</v>
      </c>
      <c r="J31" s="227" t="s">
        <v>16</v>
      </c>
      <c r="K31" s="228">
        <f>I31*177.721</f>
        <v>59961643.631999999</v>
      </c>
      <c r="M31" s="180">
        <f>K31+K33</f>
        <v>72664600.440160006</v>
      </c>
    </row>
    <row r="32" spans="1:14" x14ac:dyDescent="0.25">
      <c r="A32" s="224">
        <v>44941</v>
      </c>
      <c r="B32" s="225" t="s">
        <v>49</v>
      </c>
      <c r="C32" s="225"/>
      <c r="D32" s="225" t="s">
        <v>50</v>
      </c>
      <c r="E32" s="225" t="s">
        <v>24</v>
      </c>
      <c r="F32" s="225">
        <v>35</v>
      </c>
      <c r="G32" s="225" t="s">
        <v>25</v>
      </c>
      <c r="H32" s="226" t="s">
        <v>52</v>
      </c>
      <c r="I32" s="225">
        <v>40848</v>
      </c>
      <c r="J32" s="227" t="s">
        <v>16</v>
      </c>
      <c r="K32" s="228">
        <f>I32*177.721</f>
        <v>7259547.4079999998</v>
      </c>
      <c r="M32" t="s">
        <v>265</v>
      </c>
    </row>
    <row r="33" spans="1:13" x14ac:dyDescent="0.25">
      <c r="A33" s="224">
        <v>44943</v>
      </c>
      <c r="B33" s="225" t="s">
        <v>49</v>
      </c>
      <c r="C33" s="225"/>
      <c r="D33" s="225" t="s">
        <v>53</v>
      </c>
      <c r="E33" s="225" t="s">
        <v>24</v>
      </c>
      <c r="F33" s="225">
        <v>33</v>
      </c>
      <c r="G33" s="225" t="s">
        <v>15</v>
      </c>
      <c r="H33" s="226" t="s">
        <v>51</v>
      </c>
      <c r="I33" s="225">
        <v>71476.960000000006</v>
      </c>
      <c r="J33" s="227" t="s">
        <v>16</v>
      </c>
      <c r="K33" s="228">
        <f>I33*177.721</f>
        <v>12702956.808160001</v>
      </c>
    </row>
    <row r="34" spans="1:13" x14ac:dyDescent="0.25">
      <c r="A34" s="198">
        <v>44943</v>
      </c>
      <c r="B34" s="199" t="s">
        <v>49</v>
      </c>
      <c r="C34" s="199"/>
      <c r="D34" s="199" t="s">
        <v>54</v>
      </c>
      <c r="E34" s="199" t="s">
        <v>30</v>
      </c>
      <c r="F34" s="199">
        <v>53</v>
      </c>
      <c r="G34" s="199" t="s">
        <v>15</v>
      </c>
      <c r="H34" s="200" t="s">
        <v>55</v>
      </c>
      <c r="I34" s="199">
        <v>15477.35</v>
      </c>
      <c r="J34" s="201" t="s">
        <v>16</v>
      </c>
      <c r="K34" s="202">
        <f>I34*177.721</f>
        <v>2750650.1193500003</v>
      </c>
      <c r="M34" s="180">
        <f>K34+K35</f>
        <v>4388531.3693500003</v>
      </c>
    </row>
    <row r="35" spans="1:13" x14ac:dyDescent="0.25">
      <c r="A35" s="198">
        <v>44943</v>
      </c>
      <c r="B35" s="199" t="s">
        <v>49</v>
      </c>
      <c r="C35" s="199"/>
      <c r="D35" s="199" t="s">
        <v>54</v>
      </c>
      <c r="E35" s="199" t="s">
        <v>30</v>
      </c>
      <c r="F35" s="199">
        <v>54</v>
      </c>
      <c r="G35" s="199" t="s">
        <v>15</v>
      </c>
      <c r="H35" s="200" t="s">
        <v>55</v>
      </c>
      <c r="I35" s="199">
        <v>1637881.25</v>
      </c>
      <c r="J35" s="201" t="s">
        <v>27</v>
      </c>
      <c r="K35" s="202">
        <f>I35</f>
        <v>1637881.25</v>
      </c>
    </row>
    <row r="36" spans="1:13" x14ac:dyDescent="0.25">
      <c r="A36" s="211">
        <v>44943</v>
      </c>
      <c r="B36" s="212" t="s">
        <v>28</v>
      </c>
      <c r="C36" s="212"/>
      <c r="D36" s="212" t="s">
        <v>56</v>
      </c>
      <c r="E36" s="212" t="s">
        <v>30</v>
      </c>
      <c r="F36" s="212">
        <v>8</v>
      </c>
      <c r="G36" s="212" t="s">
        <v>15</v>
      </c>
      <c r="H36" s="217" t="s">
        <v>57</v>
      </c>
      <c r="I36" s="212">
        <v>8307705</v>
      </c>
      <c r="J36" s="214" t="s">
        <v>27</v>
      </c>
      <c r="K36" s="215">
        <f>I36</f>
        <v>8307705</v>
      </c>
    </row>
    <row r="37" spans="1:13" x14ac:dyDescent="0.25">
      <c r="A37" s="11">
        <v>44955</v>
      </c>
      <c r="B37" s="12" t="s">
        <v>47</v>
      </c>
      <c r="C37" s="12"/>
      <c r="D37" s="12" t="s">
        <v>58</v>
      </c>
      <c r="E37" s="12" t="s">
        <v>24</v>
      </c>
      <c r="F37" s="12">
        <v>35</v>
      </c>
      <c r="G37" s="12" t="s">
        <v>25</v>
      </c>
      <c r="H37" s="16" t="s">
        <v>59</v>
      </c>
      <c r="I37" s="12">
        <v>1520000</v>
      </c>
      <c r="J37" s="14" t="s">
        <v>27</v>
      </c>
      <c r="K37" s="13">
        <f>I37</f>
        <v>1520000</v>
      </c>
    </row>
    <row r="38" spans="1:13" x14ac:dyDescent="0.25">
      <c r="A38" s="189">
        <v>44955</v>
      </c>
      <c r="B38" s="190" t="s">
        <v>22</v>
      </c>
      <c r="C38" s="190"/>
      <c r="D38" s="190" t="s">
        <v>60</v>
      </c>
      <c r="E38" s="190" t="s">
        <v>24</v>
      </c>
      <c r="F38" s="190">
        <v>130</v>
      </c>
      <c r="G38" s="190" t="s">
        <v>25</v>
      </c>
      <c r="H38" s="191">
        <v>5550155001202</v>
      </c>
      <c r="I38" s="190">
        <v>21600</v>
      </c>
      <c r="J38" s="192" t="s">
        <v>16</v>
      </c>
      <c r="K38" s="191">
        <f t="shared" ref="K38:K43" si="1">I38*177.721</f>
        <v>3838773.6</v>
      </c>
    </row>
    <row r="39" spans="1:13" x14ac:dyDescent="0.25">
      <c r="A39" s="189">
        <v>44955</v>
      </c>
      <c r="B39" s="190" t="s">
        <v>22</v>
      </c>
      <c r="C39" s="190"/>
      <c r="D39" s="190" t="s">
        <v>60</v>
      </c>
      <c r="E39" s="190" t="s">
        <v>24</v>
      </c>
      <c r="F39" s="190">
        <v>131</v>
      </c>
      <c r="G39" s="190" t="s">
        <v>25</v>
      </c>
      <c r="H39" s="191">
        <v>5550155001202</v>
      </c>
      <c r="I39" s="190">
        <v>10490</v>
      </c>
      <c r="J39" s="192" t="s">
        <v>16</v>
      </c>
      <c r="K39" s="191">
        <f t="shared" si="1"/>
        <v>1864293.29</v>
      </c>
    </row>
    <row r="40" spans="1:13" x14ac:dyDescent="0.25">
      <c r="A40" s="189">
        <v>44955</v>
      </c>
      <c r="B40" s="190" t="s">
        <v>22</v>
      </c>
      <c r="C40" s="190"/>
      <c r="D40" s="190" t="s">
        <v>60</v>
      </c>
      <c r="E40" s="190" t="s">
        <v>24</v>
      </c>
      <c r="F40" s="190">
        <v>132</v>
      </c>
      <c r="G40" s="190" t="s">
        <v>25</v>
      </c>
      <c r="H40" s="191">
        <v>5550155001202</v>
      </c>
      <c r="I40" s="190">
        <v>9600</v>
      </c>
      <c r="J40" s="192" t="s">
        <v>16</v>
      </c>
      <c r="K40" s="191">
        <f t="shared" si="1"/>
        <v>1706121.6</v>
      </c>
    </row>
    <row r="41" spans="1:13" x14ac:dyDescent="0.25">
      <c r="A41" s="189">
        <v>44955</v>
      </c>
      <c r="B41" s="190" t="s">
        <v>22</v>
      </c>
      <c r="C41" s="190"/>
      <c r="D41" s="190" t="s">
        <v>60</v>
      </c>
      <c r="E41" s="190" t="s">
        <v>24</v>
      </c>
      <c r="F41" s="190">
        <v>134</v>
      </c>
      <c r="G41" s="190" t="s">
        <v>25</v>
      </c>
      <c r="H41" s="191">
        <v>5550155001202</v>
      </c>
      <c r="I41" s="190">
        <v>4800</v>
      </c>
      <c r="J41" s="192" t="s">
        <v>16</v>
      </c>
      <c r="K41" s="191">
        <f t="shared" si="1"/>
        <v>853060.8</v>
      </c>
    </row>
    <row r="42" spans="1:13" x14ac:dyDescent="0.25">
      <c r="A42" s="189">
        <v>44955</v>
      </c>
      <c r="B42" s="190" t="s">
        <v>22</v>
      </c>
      <c r="C42" s="190"/>
      <c r="D42" s="190" t="s">
        <v>60</v>
      </c>
      <c r="E42" s="190" t="s">
        <v>24</v>
      </c>
      <c r="F42" s="190">
        <v>136</v>
      </c>
      <c r="G42" s="190" t="s">
        <v>25</v>
      </c>
      <c r="H42" s="191">
        <v>5550155001202</v>
      </c>
      <c r="I42" s="190">
        <v>1800</v>
      </c>
      <c r="J42" s="192" t="s">
        <v>16</v>
      </c>
      <c r="K42" s="191">
        <f t="shared" si="1"/>
        <v>319897.8</v>
      </c>
    </row>
    <row r="43" spans="1:13" x14ac:dyDescent="0.25">
      <c r="A43" s="189">
        <v>44955</v>
      </c>
      <c r="B43" s="190" t="s">
        <v>22</v>
      </c>
      <c r="C43" s="190"/>
      <c r="D43" s="190" t="s">
        <v>61</v>
      </c>
      <c r="E43" s="190" t="s">
        <v>24</v>
      </c>
      <c r="F43" s="190">
        <v>129</v>
      </c>
      <c r="G43" s="190" t="s">
        <v>25</v>
      </c>
      <c r="H43" s="191">
        <v>5550155001202</v>
      </c>
      <c r="I43" s="190">
        <v>3279.3</v>
      </c>
      <c r="J43" s="192" t="s">
        <v>16</v>
      </c>
      <c r="K43" s="191">
        <f t="shared" si="1"/>
        <v>582800.47530000005</v>
      </c>
    </row>
    <row r="44" spans="1:13" x14ac:dyDescent="0.25">
      <c r="A44" s="189">
        <v>44955</v>
      </c>
      <c r="B44" s="190" t="s">
        <v>22</v>
      </c>
      <c r="C44" s="190"/>
      <c r="D44" s="190" t="s">
        <v>61</v>
      </c>
      <c r="E44" s="190" t="s">
        <v>24</v>
      </c>
      <c r="F44" s="190">
        <v>133</v>
      </c>
      <c r="G44" s="190" t="s">
        <v>25</v>
      </c>
      <c r="H44" s="191">
        <v>5550155001202</v>
      </c>
      <c r="I44" s="190">
        <v>2186.1999999999998</v>
      </c>
      <c r="J44" s="192" t="s">
        <v>43</v>
      </c>
      <c r="K44" s="191">
        <f>I44*190.531</f>
        <v>416538.87219999998</v>
      </c>
      <c r="M44" s="180">
        <f>K44+K43+K42+K41+K40+K39+K38+K19+K18+K29</f>
        <v>20820463.2775</v>
      </c>
    </row>
    <row r="45" spans="1:13" x14ac:dyDescent="0.25">
      <c r="A45" s="11">
        <v>44957</v>
      </c>
      <c r="B45" s="12" t="s">
        <v>62</v>
      </c>
      <c r="C45" s="12"/>
      <c r="D45" s="12" t="s">
        <v>63</v>
      </c>
      <c r="E45" s="12" t="s">
        <v>34</v>
      </c>
      <c r="F45" s="12">
        <v>18</v>
      </c>
      <c r="G45" s="12" t="s">
        <v>15</v>
      </c>
      <c r="H45" s="16" t="s">
        <v>64</v>
      </c>
      <c r="I45" s="12">
        <v>123644808</v>
      </c>
      <c r="J45" s="14" t="s">
        <v>27</v>
      </c>
      <c r="K45" s="13">
        <f>I45</f>
        <v>123644808</v>
      </c>
    </row>
    <row r="46" spans="1:13" x14ac:dyDescent="0.25">
      <c r="A46" s="193">
        <v>44957</v>
      </c>
      <c r="B46" s="194" t="s">
        <v>49</v>
      </c>
      <c r="C46" s="194"/>
      <c r="D46" s="194" t="s">
        <v>65</v>
      </c>
      <c r="E46" s="194" t="s">
        <v>30</v>
      </c>
      <c r="F46" s="194">
        <v>54</v>
      </c>
      <c r="G46" s="194" t="s">
        <v>15</v>
      </c>
      <c r="H46" s="195" t="s">
        <v>66</v>
      </c>
      <c r="I46" s="194">
        <v>597092.81999999995</v>
      </c>
      <c r="J46" s="196" t="s">
        <v>16</v>
      </c>
      <c r="K46" s="197">
        <f>I46*177.721</f>
        <v>106115933.06321999</v>
      </c>
    </row>
    <row r="47" spans="1:13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4"/>
      <c r="K47" s="13"/>
    </row>
    <row r="48" spans="1:13" ht="15.75" thickBo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7"/>
    </row>
    <row r="49" spans="1:13" ht="16.5" thickBot="1" x14ac:dyDescent="0.3">
      <c r="A49" s="4"/>
      <c r="B49" s="5"/>
      <c r="C49" s="6"/>
      <c r="D49" s="7" t="s">
        <v>67</v>
      </c>
      <c r="E49" s="6"/>
      <c r="F49" s="5"/>
      <c r="G49" s="6"/>
      <c r="H49" s="5"/>
      <c r="I49" s="8"/>
      <c r="J49" s="9"/>
      <c r="K49" s="10">
        <f>SUM(K10:K47)</f>
        <v>809548305.14077973</v>
      </c>
    </row>
    <row r="50" spans="1:13" ht="16.5" thickBot="1" x14ac:dyDescent="0.3">
      <c r="A50" s="12"/>
      <c r="B50" s="12"/>
      <c r="C50" s="12"/>
      <c r="D50" s="251"/>
      <c r="E50" s="12"/>
      <c r="F50" s="12"/>
      <c r="G50" s="12"/>
      <c r="H50" s="12"/>
      <c r="I50" s="12"/>
      <c r="J50" s="12"/>
      <c r="K50" s="252"/>
    </row>
    <row r="51" spans="1:13" ht="16.5" thickBot="1" x14ac:dyDescent="0.3">
      <c r="A51" s="4"/>
      <c r="B51" s="5"/>
      <c r="C51" s="6"/>
      <c r="D51" s="253">
        <v>44958</v>
      </c>
      <c r="E51" s="6"/>
      <c r="F51" s="5"/>
      <c r="G51" s="6"/>
      <c r="H51" s="5"/>
      <c r="I51" s="8"/>
      <c r="J51" s="9"/>
      <c r="K51" s="10"/>
    </row>
    <row r="53" spans="1:13" x14ac:dyDescent="0.25">
      <c r="A53" s="254">
        <v>44958</v>
      </c>
      <c r="B53" s="177" t="s">
        <v>39</v>
      </c>
      <c r="C53" s="177"/>
      <c r="D53" s="177" t="s">
        <v>40</v>
      </c>
      <c r="E53" s="177" t="s">
        <v>41</v>
      </c>
      <c r="F53" s="177">
        <v>144</v>
      </c>
      <c r="G53" s="177" t="s">
        <v>15</v>
      </c>
      <c r="H53" s="266" t="s">
        <v>42</v>
      </c>
      <c r="I53" s="177">
        <v>11952</v>
      </c>
      <c r="J53" s="179" t="s">
        <v>43</v>
      </c>
      <c r="K53" s="178">
        <f>I53*193.41506</f>
        <v>2311696.7971200002</v>
      </c>
    </row>
    <row r="54" spans="1:13" x14ac:dyDescent="0.25">
      <c r="A54" s="254">
        <v>44959</v>
      </c>
      <c r="B54" s="177" t="s">
        <v>12</v>
      </c>
      <c r="C54" s="177"/>
      <c r="D54" s="177" t="s">
        <v>33</v>
      </c>
      <c r="E54" s="177" t="s">
        <v>34</v>
      </c>
      <c r="F54" s="177">
        <v>15</v>
      </c>
      <c r="G54" s="177" t="s">
        <v>15</v>
      </c>
      <c r="H54" s="266" t="s">
        <v>35</v>
      </c>
      <c r="I54" s="177">
        <v>22329.03</v>
      </c>
      <c r="J54" s="179" t="s">
        <v>16</v>
      </c>
      <c r="K54" s="266">
        <f>I54*177.721</f>
        <v>3968337.5406299997</v>
      </c>
    </row>
    <row r="55" spans="1:13" x14ac:dyDescent="0.25">
      <c r="A55" s="254">
        <v>44959</v>
      </c>
      <c r="B55" s="177" t="s">
        <v>12</v>
      </c>
      <c r="C55" s="177"/>
      <c r="D55" s="177" t="s">
        <v>33</v>
      </c>
      <c r="E55" s="177" t="s">
        <v>34</v>
      </c>
      <c r="F55" s="177">
        <v>16</v>
      </c>
      <c r="G55" s="177" t="s">
        <v>15</v>
      </c>
      <c r="H55" s="266" t="s">
        <v>35</v>
      </c>
      <c r="I55" s="177">
        <v>33574.19</v>
      </c>
      <c r="J55" s="179" t="s">
        <v>16</v>
      </c>
      <c r="K55" s="266">
        <f>I55*177.721</f>
        <v>5966838.6209900007</v>
      </c>
    </row>
    <row r="56" spans="1:13" x14ac:dyDescent="0.25">
      <c r="A56" s="254">
        <v>44959</v>
      </c>
      <c r="B56" s="177" t="s">
        <v>12</v>
      </c>
      <c r="C56" s="177"/>
      <c r="D56" s="177" t="s">
        <v>37</v>
      </c>
      <c r="E56" s="177" t="s">
        <v>34</v>
      </c>
      <c r="F56" s="177">
        <v>3</v>
      </c>
      <c r="G56" s="177" t="s">
        <v>15</v>
      </c>
      <c r="H56" s="266" t="s">
        <v>35</v>
      </c>
      <c r="I56" s="177" t="s">
        <v>284</v>
      </c>
      <c r="J56" s="179" t="s">
        <v>16</v>
      </c>
      <c r="K56" s="266">
        <v>348206233</v>
      </c>
    </row>
    <row r="57" spans="1:13" x14ac:dyDescent="0.25">
      <c r="A57" s="254">
        <v>44959</v>
      </c>
      <c r="B57" s="177" t="s">
        <v>22</v>
      </c>
      <c r="C57" s="177"/>
      <c r="D57" s="177" t="s">
        <v>26</v>
      </c>
      <c r="E57" s="177" t="s">
        <v>24</v>
      </c>
      <c r="F57" s="177">
        <v>140</v>
      </c>
      <c r="G57" s="177" t="s">
        <v>25</v>
      </c>
      <c r="H57" s="178">
        <v>5550155001202</v>
      </c>
      <c r="I57" s="178">
        <v>4784765</v>
      </c>
      <c r="J57" s="179" t="s">
        <v>27</v>
      </c>
      <c r="K57" s="266">
        <f>I57</f>
        <v>4784765</v>
      </c>
    </row>
    <row r="58" spans="1:13" x14ac:dyDescent="0.25">
      <c r="A58" s="254">
        <v>44959</v>
      </c>
      <c r="B58" s="267" t="s">
        <v>286</v>
      </c>
      <c r="C58" s="267"/>
      <c r="D58" s="177" t="s">
        <v>285</v>
      </c>
      <c r="E58" s="177" t="s">
        <v>24</v>
      </c>
      <c r="F58" s="267">
        <v>184</v>
      </c>
      <c r="G58" s="267" t="s">
        <v>15</v>
      </c>
      <c r="H58" s="268" t="s">
        <v>287</v>
      </c>
      <c r="I58" s="269">
        <v>7628035</v>
      </c>
      <c r="J58" s="270" t="s">
        <v>27</v>
      </c>
      <c r="K58" s="269">
        <f>I58</f>
        <v>7628035</v>
      </c>
    </row>
    <row r="59" spans="1:13" x14ac:dyDescent="0.25">
      <c r="A59" s="254">
        <v>44959</v>
      </c>
      <c r="B59" s="267" t="s">
        <v>286</v>
      </c>
      <c r="C59" s="267"/>
      <c r="D59" s="177" t="s">
        <v>289</v>
      </c>
      <c r="E59" s="177" t="s">
        <v>24</v>
      </c>
      <c r="F59" s="267">
        <v>185</v>
      </c>
      <c r="G59" s="267" t="s">
        <v>15</v>
      </c>
      <c r="H59" s="268" t="s">
        <v>288</v>
      </c>
      <c r="I59" s="268">
        <v>24626250</v>
      </c>
      <c r="J59" s="270" t="s">
        <v>27</v>
      </c>
      <c r="K59" s="271">
        <f>I59</f>
        <v>24626250</v>
      </c>
    </row>
    <row r="60" spans="1:13" x14ac:dyDescent="0.25">
      <c r="A60" s="264">
        <v>44966</v>
      </c>
      <c r="B60" s="177" t="s">
        <v>22</v>
      </c>
      <c r="C60" s="177"/>
      <c r="D60" s="177" t="s">
        <v>290</v>
      </c>
      <c r="E60" s="177" t="s">
        <v>14</v>
      </c>
      <c r="F60" s="177">
        <v>38</v>
      </c>
      <c r="G60" s="177" t="s">
        <v>15</v>
      </c>
      <c r="H60" s="177">
        <v>66620</v>
      </c>
      <c r="I60" s="177">
        <v>377240.54</v>
      </c>
      <c r="J60" s="179" t="s">
        <v>16</v>
      </c>
      <c r="K60" s="178">
        <f t="shared" ref="K60:K66" si="2">I60*177.721</f>
        <v>67043566.009339996</v>
      </c>
      <c r="M60" s="180">
        <f>K60+K63</f>
        <v>70233657.959339991</v>
      </c>
    </row>
    <row r="61" spans="1:13" x14ac:dyDescent="0.25">
      <c r="A61" s="254">
        <v>44966</v>
      </c>
      <c r="B61" s="177" t="s">
        <v>291</v>
      </c>
      <c r="C61" s="177"/>
      <c r="D61" s="177" t="s">
        <v>292</v>
      </c>
      <c r="E61" s="177" t="s">
        <v>14</v>
      </c>
      <c r="F61" s="177">
        <v>37</v>
      </c>
      <c r="G61" s="177" t="s">
        <v>15</v>
      </c>
      <c r="H61" s="177">
        <v>62270</v>
      </c>
      <c r="I61" s="177">
        <v>657288.5</v>
      </c>
      <c r="J61" s="179" t="s">
        <v>16</v>
      </c>
      <c r="K61" s="178">
        <f t="shared" si="2"/>
        <v>116813969.50850001</v>
      </c>
    </row>
    <row r="62" spans="1:13" x14ac:dyDescent="0.25">
      <c r="A62" s="254">
        <v>44966</v>
      </c>
      <c r="B62" s="177" t="s">
        <v>291</v>
      </c>
      <c r="C62" s="177"/>
      <c r="D62" s="177" t="s">
        <v>293</v>
      </c>
      <c r="E62" s="177" t="s">
        <v>14</v>
      </c>
      <c r="F62" s="177">
        <v>36</v>
      </c>
      <c r="G62" s="177" t="s">
        <v>15</v>
      </c>
      <c r="H62" s="177">
        <v>62270</v>
      </c>
      <c r="I62" s="177">
        <v>175000</v>
      </c>
      <c r="J62" s="179" t="s">
        <v>16</v>
      </c>
      <c r="K62" s="178">
        <f t="shared" si="2"/>
        <v>31101175</v>
      </c>
    </row>
    <row r="63" spans="1:13" x14ac:dyDescent="0.25">
      <c r="A63" s="254">
        <v>44976</v>
      </c>
      <c r="B63" s="177" t="s">
        <v>22</v>
      </c>
      <c r="C63" s="177"/>
      <c r="D63" s="177" t="s">
        <v>294</v>
      </c>
      <c r="E63" s="177" t="s">
        <v>14</v>
      </c>
      <c r="F63" s="177">
        <v>39</v>
      </c>
      <c r="G63" s="177" t="s">
        <v>15</v>
      </c>
      <c r="H63" s="177">
        <v>66620</v>
      </c>
      <c r="I63" s="177">
        <v>17950</v>
      </c>
      <c r="J63" s="179" t="s">
        <v>16</v>
      </c>
      <c r="K63" s="178">
        <f t="shared" si="2"/>
        <v>3190091.95</v>
      </c>
    </row>
    <row r="64" spans="1:13" x14ac:dyDescent="0.25">
      <c r="A64" s="254">
        <v>44976</v>
      </c>
      <c r="B64" s="177" t="s">
        <v>19</v>
      </c>
      <c r="C64" s="177"/>
      <c r="D64" s="177" t="s">
        <v>295</v>
      </c>
      <c r="E64" s="177" t="s">
        <v>14</v>
      </c>
      <c r="F64" s="177">
        <v>1</v>
      </c>
      <c r="G64" s="177" t="s">
        <v>15</v>
      </c>
      <c r="H64" s="177">
        <v>70630</v>
      </c>
      <c r="I64" s="177">
        <v>495000</v>
      </c>
      <c r="J64" s="179" t="s">
        <v>16</v>
      </c>
      <c r="K64" s="178">
        <f t="shared" si="2"/>
        <v>87971895</v>
      </c>
    </row>
    <row r="65" spans="1:13" x14ac:dyDescent="0.25">
      <c r="A65" s="254">
        <v>44976</v>
      </c>
      <c r="B65" s="177" t="s">
        <v>19</v>
      </c>
      <c r="C65" s="177"/>
      <c r="D65" s="177" t="s">
        <v>295</v>
      </c>
      <c r="E65" s="177" t="s">
        <v>14</v>
      </c>
      <c r="F65" s="177">
        <v>1</v>
      </c>
      <c r="G65" s="177" t="s">
        <v>25</v>
      </c>
      <c r="H65" s="265" t="s">
        <v>299</v>
      </c>
      <c r="I65" s="177">
        <v>256447.19</v>
      </c>
      <c r="J65" s="179" t="s">
        <v>16</v>
      </c>
      <c r="K65" s="178">
        <f t="shared" si="2"/>
        <v>45576051.053989999</v>
      </c>
    </row>
    <row r="66" spans="1:13" x14ac:dyDescent="0.25">
      <c r="A66" s="254">
        <v>44977</v>
      </c>
      <c r="B66" s="177" t="s">
        <v>298</v>
      </c>
      <c r="C66" s="177"/>
      <c r="D66" s="177" t="s">
        <v>296</v>
      </c>
      <c r="E66" s="177" t="s">
        <v>14</v>
      </c>
      <c r="F66" s="177" t="s">
        <v>297</v>
      </c>
      <c r="G66" s="177" t="s">
        <v>15</v>
      </c>
      <c r="H66" s="177">
        <v>64490</v>
      </c>
      <c r="I66" s="177">
        <v>300000</v>
      </c>
      <c r="J66" s="179" t="s">
        <v>16</v>
      </c>
      <c r="K66" s="178">
        <f t="shared" si="2"/>
        <v>53316300</v>
      </c>
    </row>
    <row r="67" spans="1:13" x14ac:dyDescent="0.25">
      <c r="A67" s="254">
        <v>44970</v>
      </c>
      <c r="B67" s="177" t="s">
        <v>286</v>
      </c>
      <c r="C67" s="177"/>
      <c r="D67" s="272" t="s">
        <v>189</v>
      </c>
      <c r="E67" s="177" t="s">
        <v>14</v>
      </c>
      <c r="F67" s="177">
        <v>52</v>
      </c>
      <c r="G67" s="177" t="s">
        <v>15</v>
      </c>
      <c r="H67" s="177">
        <v>58330</v>
      </c>
      <c r="I67" s="177">
        <v>30651300</v>
      </c>
      <c r="J67" s="179" t="s">
        <v>27</v>
      </c>
      <c r="K67" s="178">
        <f>I67</f>
        <v>30651300</v>
      </c>
    </row>
    <row r="68" spans="1:13" x14ac:dyDescent="0.25">
      <c r="A68" s="254">
        <v>44971</v>
      </c>
      <c r="B68" s="177" t="s">
        <v>286</v>
      </c>
      <c r="C68" s="267"/>
      <c r="D68" s="272" t="s">
        <v>189</v>
      </c>
      <c r="E68" s="177" t="s">
        <v>14</v>
      </c>
      <c r="F68" s="177">
        <v>51</v>
      </c>
      <c r="G68" s="177" t="s">
        <v>15</v>
      </c>
      <c r="H68" s="177">
        <v>58330</v>
      </c>
      <c r="I68" s="177">
        <v>85441.22</v>
      </c>
      <c r="J68" s="270" t="s">
        <v>16</v>
      </c>
      <c r="K68" s="269">
        <f>I68*177.721</f>
        <v>15184699.05962</v>
      </c>
    </row>
    <row r="69" spans="1:13" x14ac:dyDescent="0.25">
      <c r="A69" s="254">
        <v>44970</v>
      </c>
      <c r="B69" s="267" t="s">
        <v>47</v>
      </c>
      <c r="C69" s="267"/>
      <c r="D69" s="177" t="s">
        <v>300</v>
      </c>
      <c r="E69" s="177" t="s">
        <v>14</v>
      </c>
      <c r="F69" s="177">
        <v>1</v>
      </c>
      <c r="G69" s="177" t="s">
        <v>15</v>
      </c>
      <c r="H69" s="177">
        <v>70740</v>
      </c>
      <c r="I69" s="177">
        <v>554869.43999999994</v>
      </c>
      <c r="J69" s="270" t="s">
        <v>16</v>
      </c>
      <c r="K69" s="269">
        <f>I69*177.721</f>
        <v>98611951.74623999</v>
      </c>
    </row>
    <row r="70" spans="1:13" x14ac:dyDescent="0.25">
      <c r="A70" s="254">
        <v>44970</v>
      </c>
      <c r="B70" s="177" t="s">
        <v>39</v>
      </c>
      <c r="C70" s="177"/>
      <c r="D70" s="177" t="s">
        <v>301</v>
      </c>
      <c r="E70" s="177" t="s">
        <v>41</v>
      </c>
      <c r="F70" s="177">
        <v>141</v>
      </c>
      <c r="G70" s="177" t="s">
        <v>15</v>
      </c>
      <c r="H70" s="266" t="s">
        <v>42</v>
      </c>
      <c r="I70" s="177">
        <v>100796.34</v>
      </c>
      <c r="J70" s="270" t="s">
        <v>16</v>
      </c>
      <c r="K70" s="269">
        <f>I70*177.721</f>
        <v>17913626.341139998</v>
      </c>
      <c r="M70" s="180">
        <f>K70+K53+K72</f>
        <v>77563469.114838004</v>
      </c>
    </row>
    <row r="71" spans="1:13" x14ac:dyDescent="0.25">
      <c r="A71" s="254">
        <v>44971</v>
      </c>
      <c r="B71" s="267" t="s">
        <v>286</v>
      </c>
      <c r="C71" s="267"/>
      <c r="D71" s="177" t="s">
        <v>302</v>
      </c>
      <c r="E71" s="177" t="s">
        <v>24</v>
      </c>
      <c r="F71" s="267">
        <v>186</v>
      </c>
      <c r="G71" s="267" t="s">
        <v>15</v>
      </c>
      <c r="H71" s="268" t="s">
        <v>287</v>
      </c>
      <c r="I71" s="177">
        <v>4957.6899999999996</v>
      </c>
      <c r="J71" s="270" t="s">
        <v>16</v>
      </c>
      <c r="K71" s="269">
        <f>I71*177.721</f>
        <v>881085.62448999996</v>
      </c>
      <c r="L71" s="180">
        <f>K71+K73+K58+K59</f>
        <v>37698712.741489999</v>
      </c>
    </row>
    <row r="72" spans="1:13" x14ac:dyDescent="0.25">
      <c r="A72" s="254">
        <v>44971</v>
      </c>
      <c r="B72" s="177" t="s">
        <v>39</v>
      </c>
      <c r="C72" s="177"/>
      <c r="D72" s="177" t="s">
        <v>40</v>
      </c>
      <c r="E72" s="177" t="s">
        <v>41</v>
      </c>
      <c r="F72" s="177">
        <v>145</v>
      </c>
      <c r="G72" s="177" t="s">
        <v>15</v>
      </c>
      <c r="H72" s="266" t="s">
        <v>42</v>
      </c>
      <c r="I72" s="177">
        <v>296451.3</v>
      </c>
      <c r="J72" s="270" t="s">
        <v>43</v>
      </c>
      <c r="K72" s="269">
        <f>I72*193.41506</f>
        <v>57338145.976578005</v>
      </c>
    </row>
    <row r="73" spans="1:13" x14ac:dyDescent="0.25">
      <c r="A73" s="254">
        <v>44972</v>
      </c>
      <c r="B73" s="267" t="s">
        <v>286</v>
      </c>
      <c r="C73" s="267"/>
      <c r="D73" s="177" t="s">
        <v>302</v>
      </c>
      <c r="E73" s="177" t="s">
        <v>24</v>
      </c>
      <c r="F73" s="267">
        <v>187</v>
      </c>
      <c r="G73" s="267" t="s">
        <v>15</v>
      </c>
      <c r="H73" s="268" t="s">
        <v>287</v>
      </c>
      <c r="I73" s="177">
        <v>25677</v>
      </c>
      <c r="J73" s="270" t="s">
        <v>16</v>
      </c>
      <c r="K73" s="269">
        <f>I73*177.721</f>
        <v>4563342.1170000006</v>
      </c>
    </row>
    <row r="74" spans="1:13" x14ac:dyDescent="0.25">
      <c r="A74" s="254">
        <v>44976</v>
      </c>
      <c r="B74" s="267" t="s">
        <v>62</v>
      </c>
      <c r="C74" s="267"/>
      <c r="D74" s="273" t="s">
        <v>303</v>
      </c>
      <c r="E74" s="267" t="s">
        <v>14</v>
      </c>
      <c r="F74" s="267">
        <v>23</v>
      </c>
      <c r="G74" s="267" t="s">
        <v>15</v>
      </c>
      <c r="H74" s="267">
        <v>63380</v>
      </c>
      <c r="I74" s="177">
        <v>835382.86</v>
      </c>
      <c r="J74" s="270" t="s">
        <v>16</v>
      </c>
      <c r="K74" s="269">
        <f>I74*177.721</f>
        <v>148465077.26205999</v>
      </c>
    </row>
    <row r="75" spans="1:13" x14ac:dyDescent="0.25">
      <c r="A75" s="254">
        <v>44977</v>
      </c>
      <c r="B75" s="267" t="s">
        <v>22</v>
      </c>
      <c r="C75" s="267"/>
      <c r="D75" s="272" t="s">
        <v>304</v>
      </c>
      <c r="E75" s="267" t="s">
        <v>24</v>
      </c>
      <c r="F75" s="267">
        <v>275</v>
      </c>
      <c r="G75" s="267" t="s">
        <v>15</v>
      </c>
      <c r="H75" s="268" t="s">
        <v>305</v>
      </c>
      <c r="I75" s="177">
        <v>42232558</v>
      </c>
      <c r="J75" s="270" t="s">
        <v>27</v>
      </c>
      <c r="K75" s="269">
        <f>I75</f>
        <v>42232558</v>
      </c>
    </row>
    <row r="76" spans="1:13" x14ac:dyDescent="0.25">
      <c r="A76" s="254">
        <v>44977</v>
      </c>
      <c r="B76" s="177" t="s">
        <v>49</v>
      </c>
      <c r="C76" s="177"/>
      <c r="D76" s="177" t="s">
        <v>50</v>
      </c>
      <c r="E76" s="177" t="s">
        <v>24</v>
      </c>
      <c r="F76" s="177">
        <v>35</v>
      </c>
      <c r="G76" s="177" t="s">
        <v>25</v>
      </c>
      <c r="H76" s="266" t="s">
        <v>52</v>
      </c>
      <c r="I76" s="177">
        <v>40848</v>
      </c>
      <c r="J76" s="270" t="s">
        <v>16</v>
      </c>
      <c r="K76" s="269">
        <f>I76*177.721</f>
        <v>7259547.4079999998</v>
      </c>
    </row>
    <row r="77" spans="1:13" x14ac:dyDescent="0.25">
      <c r="A77" s="254">
        <v>44977</v>
      </c>
      <c r="B77" s="177" t="s">
        <v>49</v>
      </c>
      <c r="C77" s="177"/>
      <c r="D77" s="177" t="s">
        <v>54</v>
      </c>
      <c r="E77" s="177" t="s">
        <v>30</v>
      </c>
      <c r="F77" s="177">
        <v>57</v>
      </c>
      <c r="G77" s="177" t="s">
        <v>15</v>
      </c>
      <c r="H77" s="265" t="s">
        <v>55</v>
      </c>
      <c r="I77" s="177">
        <v>17476</v>
      </c>
      <c r="J77" s="270" t="s">
        <v>16</v>
      </c>
      <c r="K77" s="269">
        <f t="shared" ref="K77:K78" si="3">I77*177.721</f>
        <v>3105852.196</v>
      </c>
    </row>
    <row r="78" spans="1:13" x14ac:dyDescent="0.25">
      <c r="A78" s="254">
        <v>44985</v>
      </c>
      <c r="B78" s="177" t="s">
        <v>49</v>
      </c>
      <c r="C78" s="177"/>
      <c r="D78" s="177" t="s">
        <v>54</v>
      </c>
      <c r="E78" s="177" t="s">
        <v>30</v>
      </c>
      <c r="F78" s="177">
        <v>60</v>
      </c>
      <c r="G78" s="177" t="s">
        <v>15</v>
      </c>
      <c r="H78" s="265" t="s">
        <v>55</v>
      </c>
      <c r="I78" s="177">
        <v>17322.52</v>
      </c>
      <c r="J78" s="270" t="s">
        <v>16</v>
      </c>
      <c r="K78" s="269">
        <f t="shared" si="3"/>
        <v>3078575.5769200004</v>
      </c>
    </row>
    <row r="79" spans="1:13" x14ac:dyDescent="0.25">
      <c r="A79" s="254">
        <v>44985</v>
      </c>
      <c r="B79" s="177" t="s">
        <v>47</v>
      </c>
      <c r="C79" s="177"/>
      <c r="D79" s="177" t="s">
        <v>58</v>
      </c>
      <c r="E79" s="177" t="s">
        <v>24</v>
      </c>
      <c r="F79" s="177">
        <v>36</v>
      </c>
      <c r="G79" s="177" t="s">
        <v>25</v>
      </c>
      <c r="H79" s="265" t="s">
        <v>59</v>
      </c>
      <c r="I79" s="177">
        <v>1520000</v>
      </c>
      <c r="J79" s="179" t="s">
        <v>27</v>
      </c>
      <c r="K79" s="269">
        <f>I79</f>
        <v>1520000</v>
      </c>
    </row>
    <row r="80" spans="1:13" x14ac:dyDescent="0.25">
      <c r="A80" s="254">
        <v>44977</v>
      </c>
      <c r="B80" s="177" t="s">
        <v>22</v>
      </c>
      <c r="C80" s="177"/>
      <c r="D80" s="177" t="s">
        <v>306</v>
      </c>
      <c r="E80" s="177" t="s">
        <v>24</v>
      </c>
      <c r="F80" s="177">
        <v>12</v>
      </c>
      <c r="G80" s="177" t="s">
        <v>25</v>
      </c>
      <c r="H80" s="178">
        <v>2100155041169</v>
      </c>
      <c r="I80" s="177">
        <v>172310</v>
      </c>
      <c r="J80" s="270" t="s">
        <v>16</v>
      </c>
      <c r="K80" s="269">
        <f>I80*177.721</f>
        <v>30623105.510000002</v>
      </c>
    </row>
    <row r="81" spans="1:13" x14ac:dyDescent="0.25">
      <c r="A81" s="254">
        <v>44985</v>
      </c>
      <c r="B81" t="s">
        <v>19</v>
      </c>
      <c r="D81" t="s">
        <v>307</v>
      </c>
      <c r="E81" t="s">
        <v>14</v>
      </c>
      <c r="F81">
        <v>18</v>
      </c>
      <c r="G81" t="s">
        <v>15</v>
      </c>
      <c r="H81">
        <v>66720</v>
      </c>
      <c r="I81" s="258">
        <v>167684.26</v>
      </c>
      <c r="J81" s="255" t="s">
        <v>16</v>
      </c>
      <c r="K81" s="180">
        <f>I81*177.721</f>
        <v>29801014.371460002</v>
      </c>
    </row>
    <row r="82" spans="1:13" x14ac:dyDescent="0.25">
      <c r="A82" s="254">
        <v>44985</v>
      </c>
      <c r="B82" t="s">
        <v>49</v>
      </c>
      <c r="D82" t="s">
        <v>308</v>
      </c>
      <c r="E82" t="s">
        <v>30</v>
      </c>
      <c r="F82">
        <v>6</v>
      </c>
      <c r="G82" t="s">
        <v>15</v>
      </c>
      <c r="H82" s="256" t="s">
        <v>309</v>
      </c>
      <c r="I82" s="258">
        <v>406237</v>
      </c>
      <c r="J82" s="255" t="s">
        <v>16</v>
      </c>
      <c r="K82" s="180">
        <f>I82*177.721</f>
        <v>72196845.877000004</v>
      </c>
    </row>
    <row r="83" spans="1:13" x14ac:dyDescent="0.25">
      <c r="A83" s="254">
        <v>44985</v>
      </c>
      <c r="B83" t="s">
        <v>19</v>
      </c>
      <c r="D83" t="s">
        <v>307</v>
      </c>
      <c r="E83" t="s">
        <v>14</v>
      </c>
      <c r="F83">
        <v>19</v>
      </c>
      <c r="G83" t="s">
        <v>15</v>
      </c>
      <c r="H83">
        <v>66720</v>
      </c>
      <c r="I83" s="258">
        <v>169890.1</v>
      </c>
      <c r="J83" s="255" t="s">
        <v>16</v>
      </c>
      <c r="K83" s="180">
        <f>I83*177.721</f>
        <v>30193038.462100003</v>
      </c>
      <c r="M83" s="180">
        <f>K83+K81</f>
        <v>59994052.833560005</v>
      </c>
    </row>
    <row r="84" spans="1:13" ht="15.75" thickBot="1" x14ac:dyDescent="0.3">
      <c r="J84" s="255"/>
      <c r="K84" s="180"/>
    </row>
    <row r="85" spans="1:13" ht="16.5" thickBot="1" x14ac:dyDescent="0.3">
      <c r="A85" s="259"/>
      <c r="B85" s="260"/>
      <c r="C85" s="261"/>
      <c r="D85" s="7" t="s">
        <v>310</v>
      </c>
      <c r="E85" s="261"/>
      <c r="F85" s="260"/>
      <c r="G85" s="261"/>
      <c r="H85" s="260"/>
      <c r="I85" s="261"/>
      <c r="J85" s="262"/>
      <c r="K85" s="263">
        <f>SUM(K53:K84)</f>
        <v>1396124970.0091784</v>
      </c>
    </row>
    <row r="86" spans="1:13" ht="15.75" thickBot="1" x14ac:dyDescent="0.3">
      <c r="J86" s="255"/>
    </row>
    <row r="87" spans="1:13" ht="16.5" thickBot="1" x14ac:dyDescent="0.3">
      <c r="A87" s="4"/>
      <c r="B87" s="5"/>
      <c r="C87" s="6"/>
      <c r="D87" s="253">
        <v>44986</v>
      </c>
      <c r="E87" s="6"/>
      <c r="F87" s="5"/>
      <c r="G87" s="6"/>
      <c r="H87" s="5"/>
      <c r="I87" s="8"/>
      <c r="J87" s="9"/>
      <c r="K87" s="10"/>
    </row>
    <row r="88" spans="1:13" x14ac:dyDescent="0.25">
      <c r="J88" s="255"/>
    </row>
    <row r="89" spans="1:13" x14ac:dyDescent="0.25">
      <c r="A89" s="277">
        <v>44987</v>
      </c>
      <c r="B89" s="278" t="s">
        <v>298</v>
      </c>
      <c r="C89" s="278"/>
      <c r="D89" s="279" t="s">
        <v>296</v>
      </c>
      <c r="E89" s="279" t="s">
        <v>14</v>
      </c>
      <c r="F89" s="278">
        <v>7</v>
      </c>
      <c r="G89" s="278" t="s">
        <v>25</v>
      </c>
      <c r="H89" s="280" t="s">
        <v>311</v>
      </c>
      <c r="I89" s="278">
        <v>346241.11</v>
      </c>
      <c r="J89" s="281" t="s">
        <v>16</v>
      </c>
      <c r="K89" s="282">
        <f>I89*177.721</f>
        <v>61534316.310309999</v>
      </c>
    </row>
    <row r="90" spans="1:13" x14ac:dyDescent="0.25">
      <c r="A90" s="274">
        <v>44987</v>
      </c>
      <c r="B90" s="15" t="s">
        <v>47</v>
      </c>
      <c r="C90" s="15"/>
      <c r="D90" s="15" t="s">
        <v>312</v>
      </c>
      <c r="E90" s="15" t="s">
        <v>14</v>
      </c>
      <c r="F90" s="15">
        <v>151</v>
      </c>
      <c r="G90" s="15" t="s">
        <v>15</v>
      </c>
      <c r="H90" s="275">
        <v>60690</v>
      </c>
      <c r="I90" s="15">
        <v>4259998</v>
      </c>
      <c r="J90" s="276" t="s">
        <v>27</v>
      </c>
      <c r="K90" s="17">
        <f>I90</f>
        <v>4259998</v>
      </c>
    </row>
    <row r="91" spans="1:13" x14ac:dyDescent="0.25">
      <c r="A91" s="274">
        <v>44987</v>
      </c>
      <c r="B91" s="15" t="s">
        <v>47</v>
      </c>
      <c r="C91" s="15"/>
      <c r="D91" s="15" t="s">
        <v>312</v>
      </c>
      <c r="E91" s="15" t="s">
        <v>14</v>
      </c>
      <c r="F91" s="15">
        <v>150</v>
      </c>
      <c r="G91" s="15" t="s">
        <v>15</v>
      </c>
      <c r="H91" s="275">
        <v>60690</v>
      </c>
      <c r="I91" s="15">
        <v>7743458</v>
      </c>
      <c r="J91" s="276" t="s">
        <v>27</v>
      </c>
      <c r="K91" s="17">
        <f>I91</f>
        <v>7743458</v>
      </c>
    </row>
    <row r="92" spans="1:13" x14ac:dyDescent="0.25">
      <c r="A92" s="274">
        <v>44992</v>
      </c>
      <c r="B92" s="12" t="s">
        <v>22</v>
      </c>
      <c r="C92" s="12"/>
      <c r="D92" s="12" t="s">
        <v>313</v>
      </c>
      <c r="E92" s="12" t="s">
        <v>24</v>
      </c>
      <c r="F92" s="12">
        <v>143</v>
      </c>
      <c r="G92" s="12" t="s">
        <v>25</v>
      </c>
      <c r="H92" s="13">
        <v>5550155001202</v>
      </c>
      <c r="I92" s="15">
        <v>7410000</v>
      </c>
      <c r="J92" s="276" t="s">
        <v>27</v>
      </c>
      <c r="K92" s="17">
        <f>I92</f>
        <v>7410000</v>
      </c>
    </row>
    <row r="93" spans="1:13" x14ac:dyDescent="0.25">
      <c r="A93" s="274">
        <v>44990</v>
      </c>
      <c r="B93" s="15" t="s">
        <v>49</v>
      </c>
      <c r="C93" s="15"/>
      <c r="D93" s="15" t="s">
        <v>314</v>
      </c>
      <c r="E93" s="15" t="s">
        <v>30</v>
      </c>
      <c r="F93" s="15">
        <v>61</v>
      </c>
      <c r="G93" s="15" t="s">
        <v>15</v>
      </c>
      <c r="H93" s="275" t="s">
        <v>315</v>
      </c>
      <c r="I93" s="15">
        <v>284819.81</v>
      </c>
      <c r="J93" s="276" t="s">
        <v>16</v>
      </c>
      <c r="K93" s="17">
        <f>I93*177.721</f>
        <v>50618461.45301</v>
      </c>
    </row>
    <row r="94" spans="1:13" x14ac:dyDescent="0.25">
      <c r="A94" s="274">
        <v>44990</v>
      </c>
      <c r="B94" s="12" t="s">
        <v>22</v>
      </c>
      <c r="C94" s="12"/>
      <c r="D94" s="12" t="s">
        <v>316</v>
      </c>
      <c r="E94" s="12" t="s">
        <v>24</v>
      </c>
      <c r="F94" s="12">
        <v>142</v>
      </c>
      <c r="G94" s="12" t="s">
        <v>25</v>
      </c>
      <c r="H94" s="13">
        <v>5550155001202</v>
      </c>
      <c r="I94" s="15">
        <v>2171746</v>
      </c>
      <c r="J94" s="276" t="s">
        <v>27</v>
      </c>
      <c r="K94" s="17">
        <f>I94</f>
        <v>2171746</v>
      </c>
    </row>
    <row r="95" spans="1:13" x14ac:dyDescent="0.25">
      <c r="A95" s="274">
        <v>44992</v>
      </c>
      <c r="B95" s="12" t="s">
        <v>291</v>
      </c>
      <c r="C95" s="12"/>
      <c r="D95" s="12" t="s">
        <v>317</v>
      </c>
      <c r="E95" s="12" t="s">
        <v>14</v>
      </c>
      <c r="F95" s="12">
        <v>38</v>
      </c>
      <c r="G95" s="12" t="s">
        <v>15</v>
      </c>
      <c r="H95" s="12">
        <v>62270</v>
      </c>
      <c r="I95" s="15">
        <v>124302</v>
      </c>
      <c r="J95" s="276" t="s">
        <v>16</v>
      </c>
      <c r="K95" s="17">
        <f t="shared" ref="K95:K101" si="4">I95*177.721</f>
        <v>22091075.741999999</v>
      </c>
    </row>
    <row r="96" spans="1:13" x14ac:dyDescent="0.25">
      <c r="A96" s="274">
        <v>44993</v>
      </c>
      <c r="B96" s="15" t="s">
        <v>49</v>
      </c>
      <c r="C96" s="15"/>
      <c r="D96" s="15" t="s">
        <v>318</v>
      </c>
      <c r="E96" s="15" t="s">
        <v>14</v>
      </c>
      <c r="F96" s="15">
        <v>15</v>
      </c>
      <c r="G96" s="15" t="s">
        <v>15</v>
      </c>
      <c r="H96" s="275">
        <v>62900</v>
      </c>
      <c r="I96" s="15">
        <v>488150.4</v>
      </c>
      <c r="J96" s="276" t="s">
        <v>16</v>
      </c>
      <c r="K96" s="17">
        <f t="shared" si="4"/>
        <v>86754577.238400012</v>
      </c>
    </row>
    <row r="97" spans="1:13" x14ac:dyDescent="0.25">
      <c r="A97" s="274">
        <v>44993</v>
      </c>
      <c r="B97" s="15" t="s">
        <v>22</v>
      </c>
      <c r="C97" s="15" t="s">
        <v>319</v>
      </c>
      <c r="D97" s="257" t="s">
        <v>321</v>
      </c>
      <c r="E97" s="15" t="s">
        <v>14</v>
      </c>
      <c r="F97" s="15">
        <v>1</v>
      </c>
      <c r="G97" s="15" t="s">
        <v>15</v>
      </c>
      <c r="H97" s="275">
        <v>71240</v>
      </c>
      <c r="I97" s="15">
        <v>600000</v>
      </c>
      <c r="J97" s="276" t="s">
        <v>16</v>
      </c>
      <c r="K97" s="17">
        <f t="shared" si="4"/>
        <v>106632600</v>
      </c>
    </row>
    <row r="98" spans="1:13" x14ac:dyDescent="0.25">
      <c r="A98" s="274">
        <v>44993</v>
      </c>
      <c r="B98" s="15" t="s">
        <v>22</v>
      </c>
      <c r="C98" s="15" t="s">
        <v>319</v>
      </c>
      <c r="D98" s="257" t="s">
        <v>320</v>
      </c>
      <c r="E98" s="15" t="s">
        <v>14</v>
      </c>
      <c r="F98" s="15">
        <v>2</v>
      </c>
      <c r="G98" s="15" t="s">
        <v>25</v>
      </c>
      <c r="H98" s="275" t="s">
        <v>322</v>
      </c>
      <c r="I98" s="15">
        <v>200000</v>
      </c>
      <c r="J98" s="276" t="s">
        <v>16</v>
      </c>
      <c r="K98" s="17">
        <f t="shared" si="4"/>
        <v>35544200</v>
      </c>
      <c r="M98" t="s">
        <v>265</v>
      </c>
    </row>
    <row r="99" spans="1:13" x14ac:dyDescent="0.25">
      <c r="A99" s="274">
        <v>44998</v>
      </c>
      <c r="B99" s="15" t="s">
        <v>324</v>
      </c>
      <c r="C99" s="15"/>
      <c r="D99" s="15" t="s">
        <v>323</v>
      </c>
      <c r="E99" s="15" t="s">
        <v>14</v>
      </c>
      <c r="F99" s="15">
        <v>5</v>
      </c>
      <c r="G99" s="15" t="s">
        <v>15</v>
      </c>
      <c r="H99" s="275">
        <v>68650</v>
      </c>
      <c r="I99" s="275">
        <v>2129219.89</v>
      </c>
      <c r="J99" s="276" t="s">
        <v>16</v>
      </c>
      <c r="K99" s="17">
        <f t="shared" si="4"/>
        <v>378407088.07069004</v>
      </c>
    </row>
    <row r="100" spans="1:13" x14ac:dyDescent="0.25">
      <c r="A100" s="274">
        <v>44994</v>
      </c>
      <c r="B100" s="15" t="s">
        <v>62</v>
      </c>
      <c r="C100" s="15"/>
      <c r="D100" s="15" t="s">
        <v>325</v>
      </c>
      <c r="E100" s="15" t="s">
        <v>34</v>
      </c>
      <c r="F100" s="15">
        <v>2</v>
      </c>
      <c r="G100" s="15" t="s">
        <v>15</v>
      </c>
      <c r="H100" s="275" t="s">
        <v>64</v>
      </c>
      <c r="I100" s="15">
        <v>233600</v>
      </c>
      <c r="J100" s="276" t="s">
        <v>16</v>
      </c>
      <c r="K100" s="17">
        <f t="shared" si="4"/>
        <v>41515625.600000001</v>
      </c>
    </row>
    <row r="101" spans="1:13" x14ac:dyDescent="0.25">
      <c r="A101" s="274">
        <v>44990</v>
      </c>
      <c r="B101" s="15" t="s">
        <v>22</v>
      </c>
      <c r="C101" s="15"/>
      <c r="D101" s="257" t="s">
        <v>326</v>
      </c>
      <c r="E101" s="15" t="s">
        <v>24</v>
      </c>
      <c r="F101" s="15">
        <v>276</v>
      </c>
      <c r="G101" s="15" t="s">
        <v>15</v>
      </c>
      <c r="H101" s="275" t="s">
        <v>305</v>
      </c>
      <c r="I101" s="15">
        <v>557644</v>
      </c>
      <c r="J101" s="276" t="s">
        <v>16</v>
      </c>
      <c r="K101" s="17">
        <f t="shared" si="4"/>
        <v>99105049.324000001</v>
      </c>
    </row>
    <row r="102" spans="1:13" x14ac:dyDescent="0.25">
      <c r="A102" s="274">
        <v>45005</v>
      </c>
      <c r="B102" s="12" t="s">
        <v>22</v>
      </c>
      <c r="C102" s="12"/>
      <c r="D102" s="12" t="s">
        <v>327</v>
      </c>
      <c r="E102" s="12" t="s">
        <v>24</v>
      </c>
      <c r="F102" s="12">
        <v>151</v>
      </c>
      <c r="G102" s="12" t="s">
        <v>25</v>
      </c>
      <c r="H102" s="13">
        <v>5550155001202</v>
      </c>
      <c r="I102" s="15">
        <v>13819696</v>
      </c>
      <c r="J102" s="276" t="s">
        <v>27</v>
      </c>
      <c r="K102" s="17">
        <f>I102</f>
        <v>13819696</v>
      </c>
    </row>
    <row r="103" spans="1:13" x14ac:dyDescent="0.25">
      <c r="A103" s="274">
        <v>45000</v>
      </c>
      <c r="B103" s="15" t="s">
        <v>22</v>
      </c>
      <c r="C103" s="15"/>
      <c r="D103" s="257" t="s">
        <v>328</v>
      </c>
      <c r="E103" s="15" t="s">
        <v>24</v>
      </c>
      <c r="F103" s="15">
        <v>278</v>
      </c>
      <c r="G103" s="15" t="s">
        <v>15</v>
      </c>
      <c r="H103" s="275" t="s">
        <v>305</v>
      </c>
      <c r="I103" s="15">
        <v>19977560</v>
      </c>
      <c r="J103" s="276" t="s">
        <v>27</v>
      </c>
      <c r="K103" s="17">
        <f>I103</f>
        <v>19977560</v>
      </c>
    </row>
    <row r="104" spans="1:13" x14ac:dyDescent="0.25">
      <c r="A104" s="274">
        <v>45005</v>
      </c>
      <c r="B104" s="12" t="s">
        <v>22</v>
      </c>
      <c r="C104" s="12"/>
      <c r="D104" s="12" t="s">
        <v>327</v>
      </c>
      <c r="E104" s="12" t="s">
        <v>24</v>
      </c>
      <c r="F104" s="12">
        <v>280</v>
      </c>
      <c r="G104" s="12" t="s">
        <v>25</v>
      </c>
      <c r="H104" s="13">
        <v>5550155001202</v>
      </c>
      <c r="I104" s="15">
        <v>29944235</v>
      </c>
      <c r="J104" s="276" t="s">
        <v>27</v>
      </c>
      <c r="K104" s="17">
        <f>I104</f>
        <v>29944235</v>
      </c>
    </row>
    <row r="105" spans="1:13" x14ac:dyDescent="0.25">
      <c r="A105" s="274">
        <v>45005</v>
      </c>
      <c r="B105" s="12" t="s">
        <v>22</v>
      </c>
      <c r="C105" s="12"/>
      <c r="D105" s="12" t="s">
        <v>327</v>
      </c>
      <c r="E105" s="12" t="s">
        <v>24</v>
      </c>
      <c r="F105" s="12">
        <v>281</v>
      </c>
      <c r="G105" s="12" t="s">
        <v>25</v>
      </c>
      <c r="H105" s="13">
        <v>5550155001202</v>
      </c>
      <c r="I105" s="15">
        <v>10519315</v>
      </c>
      <c r="J105" s="276" t="s">
        <v>27</v>
      </c>
      <c r="K105" s="17">
        <f>I105</f>
        <v>10519315</v>
      </c>
    </row>
    <row r="106" spans="1:13" x14ac:dyDescent="0.25">
      <c r="A106" s="274">
        <v>45005</v>
      </c>
      <c r="B106" s="15" t="s">
        <v>22</v>
      </c>
      <c r="C106" s="15"/>
      <c r="D106" s="257" t="s">
        <v>329</v>
      </c>
      <c r="E106" s="15" t="s">
        <v>24</v>
      </c>
      <c r="F106" s="15">
        <v>278</v>
      </c>
      <c r="G106" s="15" t="s">
        <v>15</v>
      </c>
      <c r="H106" s="275" t="s">
        <v>305</v>
      </c>
      <c r="I106" s="15">
        <v>22614724</v>
      </c>
      <c r="J106" s="276" t="s">
        <v>27</v>
      </c>
      <c r="K106" s="17">
        <f>I106</f>
        <v>22614724</v>
      </c>
    </row>
    <row r="107" spans="1:13" x14ac:dyDescent="0.25">
      <c r="A107" s="274">
        <v>45005</v>
      </c>
      <c r="B107" s="15" t="s">
        <v>62</v>
      </c>
      <c r="C107" s="15"/>
      <c r="D107" s="15" t="s">
        <v>325</v>
      </c>
      <c r="E107" s="15" t="s">
        <v>34</v>
      </c>
      <c r="F107" s="12">
        <v>16</v>
      </c>
      <c r="G107" s="15" t="s">
        <v>15</v>
      </c>
      <c r="H107" s="275" t="s">
        <v>64</v>
      </c>
      <c r="I107" s="15">
        <v>87200</v>
      </c>
      <c r="J107" s="276" t="s">
        <v>16</v>
      </c>
      <c r="K107" s="17">
        <f>I107*177.721</f>
        <v>15497271.200000001</v>
      </c>
    </row>
    <row r="108" spans="1:13" x14ac:dyDescent="0.25">
      <c r="A108" s="274">
        <v>45000</v>
      </c>
      <c r="B108" s="12" t="s">
        <v>47</v>
      </c>
      <c r="C108" s="12"/>
      <c r="D108" s="12" t="s">
        <v>330</v>
      </c>
      <c r="E108" s="12" t="s">
        <v>24</v>
      </c>
      <c r="F108" s="12">
        <v>318</v>
      </c>
      <c r="G108" s="12" t="s">
        <v>25</v>
      </c>
      <c r="H108" s="16" t="s">
        <v>59</v>
      </c>
      <c r="I108" s="15">
        <v>7164</v>
      </c>
      <c r="J108" s="276" t="s">
        <v>16</v>
      </c>
      <c r="K108" s="17">
        <f>I108*177.721</f>
        <v>1273193.2439999999</v>
      </c>
    </row>
    <row r="109" spans="1:13" x14ac:dyDescent="0.25">
      <c r="A109" s="274">
        <v>45000</v>
      </c>
      <c r="B109" s="12" t="s">
        <v>39</v>
      </c>
      <c r="C109" s="12"/>
      <c r="D109" s="12" t="s">
        <v>331</v>
      </c>
      <c r="E109" s="12" t="s">
        <v>41</v>
      </c>
      <c r="F109" s="12">
        <v>147</v>
      </c>
      <c r="G109" s="12" t="s">
        <v>15</v>
      </c>
      <c r="H109" s="19" t="s">
        <v>42</v>
      </c>
      <c r="I109" s="15">
        <v>2451609.5299999998</v>
      </c>
      <c r="J109" s="276" t="s">
        <v>43</v>
      </c>
      <c r="K109" s="17">
        <f>I109*193.41506</f>
        <v>474178204.3415218</v>
      </c>
    </row>
    <row r="110" spans="1:13" x14ac:dyDescent="0.25">
      <c r="A110" s="274">
        <v>45005</v>
      </c>
      <c r="B110" s="15" t="s">
        <v>22</v>
      </c>
      <c r="C110" s="15"/>
      <c r="D110" s="257" t="s">
        <v>332</v>
      </c>
      <c r="E110" s="15" t="s">
        <v>24</v>
      </c>
      <c r="F110" s="15">
        <v>278</v>
      </c>
      <c r="G110" s="15" t="s">
        <v>15</v>
      </c>
      <c r="H110" s="275" t="s">
        <v>305</v>
      </c>
      <c r="I110" s="15">
        <v>116910</v>
      </c>
      <c r="J110" s="276" t="s">
        <v>43</v>
      </c>
      <c r="K110" s="17">
        <f>I110*193.41506</f>
        <v>22612154.6646</v>
      </c>
    </row>
    <row r="111" spans="1:13" x14ac:dyDescent="0.25">
      <c r="A111" s="274">
        <v>45005</v>
      </c>
      <c r="B111" s="258" t="s">
        <v>324</v>
      </c>
      <c r="D111" t="s">
        <v>333</v>
      </c>
      <c r="E111" s="258" t="s">
        <v>24</v>
      </c>
      <c r="F111">
        <v>188</v>
      </c>
      <c r="G111" s="258" t="s">
        <v>15</v>
      </c>
      <c r="H111" s="256" t="s">
        <v>287</v>
      </c>
      <c r="I111" s="15">
        <v>11358.05</v>
      </c>
      <c r="J111" s="276" t="s">
        <v>43</v>
      </c>
      <c r="K111" s="17">
        <f>I111*193.41506</f>
        <v>2196817.9222329999</v>
      </c>
    </row>
    <row r="112" spans="1:13" x14ac:dyDescent="0.25">
      <c r="A112" s="274">
        <v>45001</v>
      </c>
      <c r="B112" s="15" t="s">
        <v>49</v>
      </c>
      <c r="C112" s="15"/>
      <c r="D112" t="s">
        <v>308</v>
      </c>
      <c r="E112" t="s">
        <v>30</v>
      </c>
      <c r="F112">
        <v>8</v>
      </c>
      <c r="G112" t="s">
        <v>15</v>
      </c>
      <c r="H112" s="256" t="s">
        <v>309</v>
      </c>
      <c r="I112" s="15">
        <v>1069077.24</v>
      </c>
      <c r="J112" s="276" t="s">
        <v>27</v>
      </c>
      <c r="K112" s="17">
        <v>1069077.24</v>
      </c>
    </row>
    <row r="113" spans="1:13" ht="15.75" thickBo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7"/>
    </row>
    <row r="114" spans="1:13" ht="16.5" thickBot="1" x14ac:dyDescent="0.3">
      <c r="A114" s="259"/>
      <c r="B114" s="260"/>
      <c r="C114" s="261"/>
      <c r="D114" s="7" t="s">
        <v>334</v>
      </c>
      <c r="E114" s="261"/>
      <c r="F114" s="260"/>
      <c r="G114" s="261"/>
      <c r="H114" s="260"/>
      <c r="I114" s="261"/>
      <c r="J114" s="262"/>
      <c r="K114" s="263">
        <f>SUM(K89:K113)</f>
        <v>1517490444.350765</v>
      </c>
    </row>
    <row r="115" spans="1:13" ht="15.75" thickBo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7"/>
    </row>
    <row r="116" spans="1:13" ht="16.5" thickBot="1" x14ac:dyDescent="0.3">
      <c r="A116" s="4"/>
      <c r="B116" s="5"/>
      <c r="C116" s="6"/>
      <c r="D116" s="253">
        <v>45017</v>
      </c>
      <c r="E116" s="6"/>
      <c r="F116" s="5"/>
      <c r="G116" s="6"/>
      <c r="H116" s="5"/>
      <c r="I116" s="8"/>
      <c r="J116" s="9"/>
      <c r="K116" s="10"/>
    </row>
    <row r="117" spans="1:1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7"/>
    </row>
    <row r="118" spans="1:13" x14ac:dyDescent="0.25">
      <c r="A118" s="274">
        <v>45017</v>
      </c>
      <c r="B118" s="12" t="s">
        <v>12</v>
      </c>
      <c r="C118" s="12"/>
      <c r="D118" s="294" t="s">
        <v>33</v>
      </c>
      <c r="E118" s="294" t="s">
        <v>34</v>
      </c>
      <c r="F118" s="294">
        <v>17</v>
      </c>
      <c r="G118" s="294" t="s">
        <v>15</v>
      </c>
      <c r="H118" s="295" t="s">
        <v>35</v>
      </c>
      <c r="I118" s="294">
        <v>38500</v>
      </c>
      <c r="J118" s="296" t="s">
        <v>16</v>
      </c>
      <c r="K118" s="297">
        <f>I118*177.721</f>
        <v>6842258.5</v>
      </c>
    </row>
    <row r="119" spans="1:13" x14ac:dyDescent="0.25">
      <c r="A119" s="274">
        <v>45018</v>
      </c>
      <c r="B119" s="12" t="s">
        <v>12</v>
      </c>
      <c r="C119" s="12"/>
      <c r="D119" s="294" t="s">
        <v>37</v>
      </c>
      <c r="E119" s="294" t="s">
        <v>34</v>
      </c>
      <c r="F119" s="294">
        <v>5</v>
      </c>
      <c r="G119" s="294" t="s">
        <v>15</v>
      </c>
      <c r="H119" s="295" t="s">
        <v>35</v>
      </c>
      <c r="I119" s="294">
        <v>2317789.88</v>
      </c>
      <c r="J119" s="296" t="s">
        <v>16</v>
      </c>
      <c r="K119" s="297">
        <f>I119*177.721</f>
        <v>411919935.26348001</v>
      </c>
      <c r="M119" s="180">
        <f>K119+K118</f>
        <v>418762193.76348001</v>
      </c>
    </row>
    <row r="120" spans="1:13" x14ac:dyDescent="0.25">
      <c r="A120" s="274">
        <v>45018</v>
      </c>
      <c r="B120" s="12" t="s">
        <v>49</v>
      </c>
      <c r="C120" s="12"/>
      <c r="D120" s="298" t="s">
        <v>50</v>
      </c>
      <c r="E120" s="298" t="s">
        <v>24</v>
      </c>
      <c r="F120" s="298">
        <v>38</v>
      </c>
      <c r="G120" s="298" t="s">
        <v>15</v>
      </c>
      <c r="H120" s="299" t="s">
        <v>51</v>
      </c>
      <c r="I120" s="300">
        <v>110464.87</v>
      </c>
      <c r="J120" s="301" t="s">
        <v>16</v>
      </c>
      <c r="K120" s="302">
        <f>I120*177.721</f>
        <v>19631927.16127</v>
      </c>
    </row>
    <row r="121" spans="1:13" x14ac:dyDescent="0.25">
      <c r="A121" s="274">
        <v>45018</v>
      </c>
      <c r="B121" s="12" t="s">
        <v>49</v>
      </c>
      <c r="C121" s="12"/>
      <c r="D121" s="12" t="s">
        <v>50</v>
      </c>
      <c r="E121" s="12" t="s">
        <v>24</v>
      </c>
      <c r="F121" s="12">
        <v>37</v>
      </c>
      <c r="G121" s="12" t="s">
        <v>25</v>
      </c>
      <c r="H121" s="19" t="s">
        <v>52</v>
      </c>
      <c r="I121" s="15">
        <v>9246</v>
      </c>
      <c r="J121" s="14" t="s">
        <v>16</v>
      </c>
      <c r="K121" s="17">
        <f>I121*177.721</f>
        <v>1643208.3659999999</v>
      </c>
    </row>
    <row r="122" spans="1:13" x14ac:dyDescent="0.25">
      <c r="A122" s="274">
        <v>45019</v>
      </c>
      <c r="B122" s="15" t="s">
        <v>49</v>
      </c>
      <c r="C122" s="15"/>
      <c r="D122" s="303" t="s">
        <v>314</v>
      </c>
      <c r="E122" s="303" t="s">
        <v>30</v>
      </c>
      <c r="F122" s="303">
        <v>63</v>
      </c>
      <c r="G122" s="303" t="s">
        <v>15</v>
      </c>
      <c r="H122" s="304" t="s">
        <v>315</v>
      </c>
      <c r="I122" s="303">
        <v>319686.95</v>
      </c>
      <c r="J122" s="305" t="s">
        <v>16</v>
      </c>
      <c r="K122" s="306">
        <f>I122*177.721</f>
        <v>56815084.440950006</v>
      </c>
    </row>
    <row r="123" spans="1:13" x14ac:dyDescent="0.25">
      <c r="A123" s="274">
        <v>45020</v>
      </c>
      <c r="B123" s="15" t="s">
        <v>341</v>
      </c>
      <c r="C123" s="15"/>
      <c r="D123" s="307" t="s">
        <v>337</v>
      </c>
      <c r="E123" s="307" t="s">
        <v>14</v>
      </c>
      <c r="F123" s="308" t="s">
        <v>338</v>
      </c>
      <c r="G123" s="307" t="s">
        <v>15</v>
      </c>
      <c r="H123" s="307">
        <v>70010</v>
      </c>
      <c r="I123" s="307">
        <f>178863.43+55668.35</f>
        <v>234531.78</v>
      </c>
      <c r="J123" s="196" t="s">
        <v>16</v>
      </c>
      <c r="K123" s="309">
        <f>I123*177.7251</f>
        <v>41682184.053677998</v>
      </c>
    </row>
    <row r="124" spans="1:13" x14ac:dyDescent="0.25">
      <c r="A124" s="274">
        <v>45027</v>
      </c>
      <c r="B124" s="15" t="s">
        <v>286</v>
      </c>
      <c r="C124" s="15"/>
      <c r="D124" s="310" t="s">
        <v>191</v>
      </c>
      <c r="E124" s="311" t="s">
        <v>14</v>
      </c>
      <c r="F124" s="312" t="s">
        <v>339</v>
      </c>
      <c r="G124" s="311" t="s">
        <v>25</v>
      </c>
      <c r="H124" s="312" t="s">
        <v>340</v>
      </c>
      <c r="I124" s="311">
        <v>1985553.31</v>
      </c>
      <c r="J124" s="313" t="s">
        <v>16</v>
      </c>
      <c r="K124" s="314">
        <f>I124*177.7251</f>
        <v>352882660.57508099</v>
      </c>
    </row>
    <row r="125" spans="1:13" x14ac:dyDescent="0.25">
      <c r="A125" s="274">
        <v>45028</v>
      </c>
      <c r="B125" s="12" t="s">
        <v>286</v>
      </c>
      <c r="C125" s="15"/>
      <c r="D125" s="257" t="s">
        <v>189</v>
      </c>
      <c r="E125" s="12" t="s">
        <v>14</v>
      </c>
      <c r="F125" s="12">
        <v>25</v>
      </c>
      <c r="G125" s="12" t="s">
        <v>15</v>
      </c>
      <c r="H125" s="12">
        <v>70160</v>
      </c>
      <c r="I125" s="15">
        <v>52765.48</v>
      </c>
      <c r="J125" s="14" t="s">
        <v>16</v>
      </c>
      <c r="K125" s="17">
        <f>I125*177.7251</f>
        <v>9377750.2095480002</v>
      </c>
    </row>
    <row r="126" spans="1:13" x14ac:dyDescent="0.25">
      <c r="A126" s="15"/>
      <c r="B126" s="12" t="s">
        <v>22</v>
      </c>
      <c r="C126" s="12"/>
      <c r="D126" s="315" t="s">
        <v>290</v>
      </c>
      <c r="E126" s="315" t="s">
        <v>14</v>
      </c>
      <c r="F126" s="316" t="s">
        <v>342</v>
      </c>
      <c r="G126" s="317" t="s">
        <v>15</v>
      </c>
      <c r="H126" s="317">
        <v>66620</v>
      </c>
      <c r="I126" s="317">
        <f>123760+24000</f>
        <v>147760</v>
      </c>
      <c r="J126" s="318" t="s">
        <v>16</v>
      </c>
      <c r="K126" s="319">
        <f>I126*177.7251</f>
        <v>26260660.776000001</v>
      </c>
    </row>
    <row r="127" spans="1:1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ht="15.75" thickBo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16.5" thickBot="1" x14ac:dyDescent="0.3">
      <c r="A133" s="259"/>
      <c r="B133" s="260"/>
      <c r="C133" s="261"/>
      <c r="D133" s="7" t="s">
        <v>343</v>
      </c>
      <c r="E133" s="261"/>
      <c r="F133" s="260"/>
      <c r="G133" s="261"/>
      <c r="H133" s="260"/>
      <c r="I133" s="261"/>
      <c r="J133" s="262"/>
      <c r="K133" s="263">
        <f>SUM(K118:K132)</f>
        <v>927055669.34600711</v>
      </c>
    </row>
  </sheetData>
  <autoFilter ref="H88:H114" xr:uid="{00000000-0009-0000-0000-000000000000}"/>
  <mergeCells count="3">
    <mergeCell ref="D1:K1"/>
    <mergeCell ref="D2:K2"/>
    <mergeCell ref="D3:K3"/>
  </mergeCells>
  <printOptions horizontalCentered="1" verticalCentered="1"/>
  <pageMargins left="0.19685039370078741" right="0.31496062992125984" top="0.35433070866141736" bottom="0.55118110236220474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P894"/>
  <sheetViews>
    <sheetView topLeftCell="B133" workbookViewId="0">
      <selection activeCell="Q146" sqref="Q146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0" customWidth="1"/>
    <col min="14" max="16384" width="11.5703125" style="20"/>
  </cols>
  <sheetData>
    <row r="2" spans="1:13" ht="20.25" x14ac:dyDescent="0.25">
      <c r="A2" s="321" t="s">
        <v>269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5.75" x14ac:dyDescent="0.25">
      <c r="A3" s="322" t="s">
        <v>270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15.75" thickBot="1" x14ac:dyDescent="0.3">
      <c r="F4" s="26"/>
    </row>
    <row r="5" spans="1:13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3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175">
        <v>44927</v>
      </c>
    </row>
    <row r="7" spans="1:13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3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40">
        <f>SUM(M10:M29)</f>
        <v>32</v>
      </c>
    </row>
    <row r="9" spans="1:13" x14ac:dyDescent="0.25">
      <c r="A9" s="41"/>
      <c r="B9" s="41"/>
      <c r="C9" s="41"/>
      <c r="D9" s="41"/>
      <c r="E9" s="41"/>
      <c r="F9" s="42"/>
      <c r="K9" s="43"/>
    </row>
    <row r="10" spans="1:13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52">
        <v>0</v>
      </c>
    </row>
    <row r="11" spans="1:13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52">
        <v>0</v>
      </c>
    </row>
    <row r="12" spans="1:13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52">
        <v>0</v>
      </c>
    </row>
    <row r="13" spans="1:13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52">
        <v>0</v>
      </c>
    </row>
    <row r="14" spans="1:13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60">
        <v>0</v>
      </c>
    </row>
    <row r="15" spans="1:13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60">
        <v>0</v>
      </c>
    </row>
    <row r="16" spans="1:13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60">
        <v>0</v>
      </c>
    </row>
    <row r="17" spans="1:13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60">
        <v>0</v>
      </c>
    </row>
    <row r="18" spans="1:13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52">
        <v>0</v>
      </c>
    </row>
    <row r="19" spans="1:13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60">
        <v>0</v>
      </c>
    </row>
    <row r="20" spans="1:13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60">
        <v>0</v>
      </c>
    </row>
    <row r="21" spans="1:13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60">
        <v>0</v>
      </c>
    </row>
    <row r="22" spans="1:13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60">
        <v>8</v>
      </c>
    </row>
    <row r="23" spans="1:13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60">
        <v>3</v>
      </c>
    </row>
    <row r="24" spans="1:13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60">
        <v>0</v>
      </c>
    </row>
    <row r="25" spans="1:13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72">
        <v>0</v>
      </c>
    </row>
    <row r="26" spans="1:13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72">
        <v>0</v>
      </c>
    </row>
    <row r="27" spans="1:13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60">
        <v>21</v>
      </c>
    </row>
    <row r="28" spans="1:13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60">
        <v>0</v>
      </c>
    </row>
    <row r="29" spans="1:13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52">
        <v>0</v>
      </c>
    </row>
    <row r="30" spans="1:13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3" ht="15.75" thickBot="1" x14ac:dyDescent="0.3">
      <c r="A31" s="81" t="s">
        <v>110</v>
      </c>
      <c r="B31" s="82"/>
      <c r="C31" s="82"/>
      <c r="D31" s="83"/>
      <c r="E31" s="40">
        <f t="shared" ref="E31:L31" si="1">SUM(E33:E40)</f>
        <v>2795.1389799999997</v>
      </c>
      <c r="F31" s="40">
        <f t="shared" si="1"/>
        <v>353</v>
      </c>
      <c r="G31" s="40">
        <f t="shared" si="1"/>
        <v>353</v>
      </c>
      <c r="H31" s="40">
        <f t="shared" si="1"/>
        <v>566</v>
      </c>
      <c r="I31" s="40">
        <f t="shared" si="1"/>
        <v>566</v>
      </c>
      <c r="J31" s="40">
        <f t="shared" si="1"/>
        <v>461</v>
      </c>
      <c r="K31" s="40">
        <f t="shared" si="1"/>
        <v>461</v>
      </c>
      <c r="L31" s="40">
        <f t="shared" si="1"/>
        <v>481</v>
      </c>
      <c r="M31" s="40">
        <f>SUM(M33:M40)</f>
        <v>0</v>
      </c>
    </row>
    <row r="32" spans="1:13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3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51">
        <v>0</v>
      </c>
    </row>
    <row r="34" spans="1:13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51">
        <v>0</v>
      </c>
    </row>
    <row r="35" spans="1:13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51">
        <v>0</v>
      </c>
    </row>
    <row r="36" spans="1:13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51">
        <v>0</v>
      </c>
    </row>
    <row r="37" spans="1:13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51">
        <v>0</v>
      </c>
    </row>
    <row r="38" spans="1:13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51">
        <v>0</v>
      </c>
    </row>
    <row r="39" spans="1:13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51">
        <v>0</v>
      </c>
    </row>
    <row r="40" spans="1:13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51">
        <v>0</v>
      </c>
    </row>
    <row r="41" spans="1:13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3" ht="15.75" thickBot="1" x14ac:dyDescent="0.3">
      <c r="A42" s="37" t="s">
        <v>123</v>
      </c>
      <c r="B42" s="38"/>
      <c r="C42" s="85"/>
      <c r="D42" s="83"/>
      <c r="E42" s="40">
        <f t="shared" ref="E42:L42" si="2">SUM(E44:E66)</f>
        <v>121922.489</v>
      </c>
      <c r="F42" s="40">
        <f t="shared" si="2"/>
        <v>14548</v>
      </c>
      <c r="G42" s="40">
        <f t="shared" si="2"/>
        <v>10447</v>
      </c>
      <c r="H42" s="40">
        <f t="shared" si="2"/>
        <v>9722</v>
      </c>
      <c r="I42" s="40">
        <f t="shared" si="2"/>
        <v>8915</v>
      </c>
      <c r="J42" s="40">
        <f t="shared" si="2"/>
        <v>8878</v>
      </c>
      <c r="K42" s="40">
        <f t="shared" si="2"/>
        <v>5378</v>
      </c>
      <c r="L42" s="40">
        <f t="shared" si="2"/>
        <v>7611</v>
      </c>
      <c r="M42" s="40">
        <f>SUM(M44:M66)</f>
        <v>11</v>
      </c>
    </row>
    <row r="43" spans="1:13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3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60">
        <v>0</v>
      </c>
    </row>
    <row r="45" spans="1:13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60">
        <v>0</v>
      </c>
    </row>
    <row r="46" spans="1:13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60">
        <v>0</v>
      </c>
    </row>
    <row r="47" spans="1:13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60">
        <v>0</v>
      </c>
    </row>
    <row r="48" spans="1:13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60">
        <v>0</v>
      </c>
    </row>
    <row r="49" spans="1:13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60">
        <v>0</v>
      </c>
    </row>
    <row r="50" spans="1:13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60">
        <v>0</v>
      </c>
    </row>
    <row r="51" spans="1:13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60">
        <v>1</v>
      </c>
    </row>
    <row r="52" spans="1:13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60">
        <v>0</v>
      </c>
    </row>
    <row r="53" spans="1:13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51">
        <v>0</v>
      </c>
    </row>
    <row r="54" spans="1:13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51">
        <v>0</v>
      </c>
    </row>
    <row r="55" spans="1:13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51">
        <v>0</v>
      </c>
    </row>
    <row r="56" spans="1:13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51">
        <v>0</v>
      </c>
    </row>
    <row r="57" spans="1:13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51">
        <v>0</v>
      </c>
    </row>
    <row r="58" spans="1:13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60">
        <v>0</v>
      </c>
    </row>
    <row r="59" spans="1:13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60">
        <v>0</v>
      </c>
    </row>
    <row r="60" spans="1:13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60">
        <v>0</v>
      </c>
    </row>
    <row r="61" spans="1:13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60">
        <v>8</v>
      </c>
    </row>
    <row r="62" spans="1:13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60">
        <v>2</v>
      </c>
    </row>
    <row r="63" spans="1:13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60">
        <v>0</v>
      </c>
    </row>
    <row r="64" spans="1:13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72">
        <v>0</v>
      </c>
    </row>
    <row r="65" spans="1:744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60">
        <v>0</v>
      </c>
    </row>
    <row r="66" spans="1:744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60">
        <v>0</v>
      </c>
    </row>
    <row r="67" spans="1:744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4" ht="15" customHeight="1" thickBot="1" x14ac:dyDescent="0.3">
      <c r="A68" s="97" t="s">
        <v>149</v>
      </c>
      <c r="B68" s="98"/>
      <c r="C68" s="39"/>
      <c r="D68" s="38"/>
      <c r="E68" s="40">
        <f t="shared" ref="E68:L68" si="3">SUM(E70:E89)</f>
        <v>272639.37343000004</v>
      </c>
      <c r="F68" s="40">
        <f t="shared" si="3"/>
        <v>26697.138607500001</v>
      </c>
      <c r="G68" s="40">
        <f t="shared" si="3"/>
        <v>38816</v>
      </c>
      <c r="H68" s="40">
        <f t="shared" si="3"/>
        <v>11404</v>
      </c>
      <c r="I68" s="40">
        <f t="shared" si="3"/>
        <v>12919</v>
      </c>
      <c r="J68" s="40">
        <f t="shared" si="3"/>
        <v>10811</v>
      </c>
      <c r="K68" s="40">
        <f t="shared" si="3"/>
        <v>9811</v>
      </c>
      <c r="L68" s="40">
        <f t="shared" si="3"/>
        <v>6169</v>
      </c>
      <c r="M68" s="40">
        <f>SUM(M70:M89)</f>
        <v>336</v>
      </c>
    </row>
    <row r="69" spans="1:744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4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60">
        <v>0</v>
      </c>
    </row>
    <row r="71" spans="1:744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60">
        <v>0</v>
      </c>
    </row>
    <row r="72" spans="1:744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60">
        <v>0</v>
      </c>
    </row>
    <row r="73" spans="1:744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60">
        <v>0</v>
      </c>
    </row>
    <row r="74" spans="1:744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60">
        <v>0</v>
      </c>
    </row>
    <row r="75" spans="1:744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60">
        <v>0</v>
      </c>
    </row>
    <row r="76" spans="1:744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72">
        <v>71</v>
      </c>
    </row>
    <row r="77" spans="1:744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45">
        <v>0</v>
      </c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</row>
    <row r="78" spans="1:744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45">
        <v>265</v>
      </c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</row>
    <row r="79" spans="1:744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45">
        <v>0</v>
      </c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</row>
    <row r="80" spans="1:744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45">
        <v>0</v>
      </c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</row>
    <row r="81" spans="1:744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45">
        <v>0</v>
      </c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</row>
    <row r="82" spans="1:744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45">
        <v>0</v>
      </c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</row>
    <row r="83" spans="1:744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45">
        <v>0</v>
      </c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</row>
    <row r="84" spans="1:744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117">
        <v>0</v>
      </c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</row>
    <row r="85" spans="1:744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45">
        <v>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</row>
    <row r="86" spans="1:744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45">
        <v>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</row>
    <row r="87" spans="1:744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45">
        <v>0</v>
      </c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</row>
    <row r="88" spans="1:744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117">
        <v>0</v>
      </c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</row>
    <row r="89" spans="1:744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45">
        <v>0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</row>
    <row r="90" spans="1:744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</row>
    <row r="91" spans="1:744" ht="15" customHeight="1" thickBot="1" x14ac:dyDescent="0.3">
      <c r="A91" s="37" t="s">
        <v>170</v>
      </c>
      <c r="B91" s="98"/>
      <c r="C91" s="38"/>
      <c r="D91" s="39"/>
      <c r="E91" s="40">
        <f t="shared" ref="E91:K91" si="4">SUM(E94:E98)</f>
        <v>16811</v>
      </c>
      <c r="F91" s="40">
        <f t="shared" si="4"/>
        <v>3367</v>
      </c>
      <c r="G91" s="40">
        <f t="shared" si="4"/>
        <v>2519</v>
      </c>
      <c r="H91" s="40">
        <f t="shared" si="4"/>
        <v>1800</v>
      </c>
      <c r="I91" s="40">
        <f t="shared" si="4"/>
        <v>2300</v>
      </c>
      <c r="J91" s="40">
        <f t="shared" si="4"/>
        <v>3328</v>
      </c>
      <c r="K91" s="40">
        <f t="shared" si="4"/>
        <v>3796</v>
      </c>
      <c r="L91" s="40">
        <f>SUM(L93:L98)</f>
        <v>2368</v>
      </c>
      <c r="M91" s="40">
        <f>SUM(M93:M98)</f>
        <v>124</v>
      </c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</row>
    <row r="92" spans="1:744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</row>
    <row r="93" spans="1:744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62">
        <v>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</row>
    <row r="94" spans="1:744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45">
        <v>0</v>
      </c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</row>
    <row r="95" spans="1:744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45">
        <v>0</v>
      </c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</row>
    <row r="96" spans="1:744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68">
        <v>0</v>
      </c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</row>
    <row r="97" spans="1:744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45">
        <v>0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</row>
    <row r="98" spans="1:744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45">
        <v>124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</row>
    <row r="99" spans="1:744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</row>
    <row r="100" spans="1:744" ht="15" customHeight="1" thickBot="1" x14ac:dyDescent="0.3">
      <c r="A100" s="81" t="s">
        <v>176</v>
      </c>
      <c r="B100" s="82"/>
      <c r="C100" s="82"/>
      <c r="D100" s="83"/>
      <c r="E100" s="40">
        <f t="shared" ref="E100:L100" si="5">SUM(E102:E123)</f>
        <v>24770.21</v>
      </c>
      <c r="F100" s="40">
        <f t="shared" si="5"/>
        <v>1972</v>
      </c>
      <c r="G100" s="40">
        <f t="shared" si="5"/>
        <v>2696</v>
      </c>
      <c r="H100" s="40">
        <f t="shared" si="5"/>
        <v>2190</v>
      </c>
      <c r="I100" s="40">
        <f t="shared" si="5"/>
        <v>3460</v>
      </c>
      <c r="J100" s="40">
        <f t="shared" si="5"/>
        <v>2725</v>
      </c>
      <c r="K100" s="40">
        <f t="shared" si="5"/>
        <v>3385</v>
      </c>
      <c r="L100" s="40">
        <f t="shared" si="5"/>
        <v>2973</v>
      </c>
      <c r="M100" s="40">
        <f>SUM(M102:M123)</f>
        <v>0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</row>
    <row r="101" spans="1:744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4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52">
        <v>0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</row>
    <row r="103" spans="1:744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52">
        <v>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</row>
    <row r="104" spans="1:744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52">
        <v>0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</row>
    <row r="105" spans="1:744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52">
        <v>0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</row>
    <row r="106" spans="1:744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52">
        <v>0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</row>
    <row r="107" spans="1:744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52">
        <v>0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</row>
    <row r="108" spans="1:744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52">
        <v>0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</row>
    <row r="109" spans="1:744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60">
        <v>0</v>
      </c>
    </row>
    <row r="110" spans="1:744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60">
        <v>0</v>
      </c>
    </row>
    <row r="111" spans="1:744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60">
        <v>0</v>
      </c>
    </row>
    <row r="112" spans="1:744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60">
        <v>0</v>
      </c>
    </row>
    <row r="113" spans="1:13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60">
        <v>0</v>
      </c>
    </row>
    <row r="114" spans="1:13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60">
        <v>0</v>
      </c>
    </row>
    <row r="115" spans="1:13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60">
        <v>0</v>
      </c>
    </row>
    <row r="116" spans="1:13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60">
        <v>0</v>
      </c>
    </row>
    <row r="117" spans="1:13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60">
        <v>0</v>
      </c>
    </row>
    <row r="118" spans="1:13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60">
        <v>0</v>
      </c>
    </row>
    <row r="119" spans="1:13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60">
        <v>0</v>
      </c>
    </row>
    <row r="120" spans="1:13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52">
        <v>0</v>
      </c>
    </row>
    <row r="121" spans="1:13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52">
        <v>0</v>
      </c>
    </row>
    <row r="122" spans="1:13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52">
        <v>0</v>
      </c>
    </row>
    <row r="123" spans="1:13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52">
        <v>0</v>
      </c>
    </row>
    <row r="124" spans="1:13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3" ht="15.75" thickBot="1" x14ac:dyDescent="0.3">
      <c r="A125" s="37" t="s">
        <v>199</v>
      </c>
      <c r="B125" s="38"/>
      <c r="C125" s="38"/>
      <c r="D125" s="38"/>
      <c r="E125" s="40">
        <f t="shared" ref="E125:L125" si="6">SUM(E127:E138)</f>
        <v>17916.504208385999</v>
      </c>
      <c r="F125" s="40">
        <f t="shared" si="6"/>
        <v>1062</v>
      </c>
      <c r="G125" s="40">
        <f t="shared" si="6"/>
        <v>1030</v>
      </c>
      <c r="H125" s="40">
        <f t="shared" si="6"/>
        <v>1600</v>
      </c>
      <c r="I125" s="40">
        <f t="shared" si="6"/>
        <v>2733</v>
      </c>
      <c r="J125" s="40">
        <f t="shared" si="6"/>
        <v>2750</v>
      </c>
      <c r="K125" s="40">
        <f t="shared" si="6"/>
        <v>1846</v>
      </c>
      <c r="L125" s="40">
        <f t="shared" si="6"/>
        <v>1597</v>
      </c>
      <c r="M125" s="40">
        <f>SUM(M127:M138)</f>
        <v>41</v>
      </c>
    </row>
    <row r="126" spans="1:13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3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52">
        <v>0</v>
      </c>
    </row>
    <row r="128" spans="1:13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60">
        <v>0</v>
      </c>
    </row>
    <row r="129" spans="1:13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60">
        <v>0</v>
      </c>
    </row>
    <row r="130" spans="1:13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60">
        <v>0</v>
      </c>
    </row>
    <row r="131" spans="1:13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60">
        <v>41</v>
      </c>
    </row>
    <row r="132" spans="1:13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60">
        <v>0</v>
      </c>
    </row>
    <row r="133" spans="1:13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60">
        <v>0</v>
      </c>
    </row>
    <row r="134" spans="1:13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60">
        <v>0</v>
      </c>
    </row>
    <row r="135" spans="1:13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52">
        <v>0</v>
      </c>
    </row>
    <row r="136" spans="1:13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52">
        <v>0</v>
      </c>
    </row>
    <row r="137" spans="1:13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52">
        <v>0</v>
      </c>
    </row>
    <row r="138" spans="1:13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60">
        <v>0</v>
      </c>
    </row>
    <row r="139" spans="1:13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3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7">SUM(F142:F175)</f>
        <v>2254</v>
      </c>
      <c r="G140" s="40">
        <f t="shared" si="7"/>
        <v>1854</v>
      </c>
      <c r="H140" s="40">
        <f t="shared" si="7"/>
        <v>3971</v>
      </c>
      <c r="I140" s="40">
        <f t="shared" si="7"/>
        <v>5000</v>
      </c>
      <c r="J140" s="40">
        <f t="shared" si="7"/>
        <v>4503</v>
      </c>
      <c r="K140" s="40">
        <f t="shared" si="7"/>
        <v>2703</v>
      </c>
      <c r="L140" s="40">
        <f>SUM(L142:L175)</f>
        <v>5758</v>
      </c>
      <c r="M140" s="40">
        <f>SUM(M142:M175)</f>
        <v>183</v>
      </c>
    </row>
    <row r="141" spans="1:13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3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60">
        <v>0</v>
      </c>
    </row>
    <row r="143" spans="1:13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60">
        <v>0</v>
      </c>
    </row>
    <row r="144" spans="1:13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60">
        <v>0</v>
      </c>
    </row>
    <row r="145" spans="1:13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60">
        <v>0</v>
      </c>
    </row>
    <row r="146" spans="1:13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149">
        <v>0</v>
      </c>
    </row>
    <row r="147" spans="1:13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149">
        <v>0</v>
      </c>
    </row>
    <row r="148" spans="1:13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60">
        <v>106</v>
      </c>
    </row>
    <row r="149" spans="1:13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60">
        <v>0</v>
      </c>
    </row>
    <row r="150" spans="1:13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60">
        <v>73</v>
      </c>
    </row>
    <row r="151" spans="1:13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60">
        <v>0</v>
      </c>
    </row>
    <row r="152" spans="1:13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60">
        <v>0</v>
      </c>
    </row>
    <row r="153" spans="1:13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60">
        <v>0</v>
      </c>
    </row>
    <row r="154" spans="1:13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60">
        <v>0</v>
      </c>
    </row>
    <row r="155" spans="1:13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60">
        <v>4</v>
      </c>
    </row>
    <row r="156" spans="1:13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60">
        <v>0</v>
      </c>
    </row>
    <row r="157" spans="1:13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52">
        <v>0</v>
      </c>
    </row>
    <row r="158" spans="1:13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52">
        <v>0</v>
      </c>
    </row>
    <row r="159" spans="1:13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52">
        <v>0</v>
      </c>
    </row>
    <row r="160" spans="1:13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60">
        <v>0</v>
      </c>
    </row>
    <row r="161" spans="1:13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60">
        <v>0</v>
      </c>
    </row>
    <row r="162" spans="1:13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60">
        <v>0</v>
      </c>
    </row>
    <row r="163" spans="1:13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60">
        <v>0</v>
      </c>
    </row>
    <row r="164" spans="1:13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60">
        <v>0</v>
      </c>
    </row>
    <row r="165" spans="1:13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60">
        <v>0</v>
      </c>
    </row>
    <row r="166" spans="1:13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60">
        <v>0</v>
      </c>
    </row>
    <row r="167" spans="1:13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60">
        <v>0</v>
      </c>
    </row>
    <row r="168" spans="1:13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154">
        <v>0</v>
      </c>
    </row>
    <row r="169" spans="1:13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154">
        <v>0</v>
      </c>
    </row>
    <row r="170" spans="1:13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154">
        <v>0</v>
      </c>
    </row>
    <row r="171" spans="1:13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60">
        <v>0</v>
      </c>
    </row>
    <row r="172" spans="1:13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60">
        <v>0</v>
      </c>
    </row>
    <row r="173" spans="1:13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60">
        <v>0</v>
      </c>
    </row>
    <row r="174" spans="1:13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60">
        <v>0</v>
      </c>
    </row>
    <row r="175" spans="1:13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154">
        <v>0</v>
      </c>
    </row>
    <row r="176" spans="1:13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3" ht="15.75" thickBot="1" x14ac:dyDescent="0.3">
      <c r="A177" s="156" t="s">
        <v>244</v>
      </c>
      <c r="B177" s="157"/>
      <c r="C177" s="82"/>
      <c r="D177" s="83"/>
      <c r="E177" s="40">
        <f t="shared" ref="E177:L177" si="8">SUM(E179:E198)</f>
        <v>22142.024999999998</v>
      </c>
      <c r="F177" s="40">
        <f t="shared" si="8"/>
        <v>2774</v>
      </c>
      <c r="G177" s="40">
        <f t="shared" si="8"/>
        <v>2665</v>
      </c>
      <c r="H177" s="40">
        <f t="shared" si="8"/>
        <v>3467</v>
      </c>
      <c r="I177" s="40">
        <f t="shared" si="8"/>
        <v>3531</v>
      </c>
      <c r="J177" s="40">
        <f t="shared" si="8"/>
        <v>1889</v>
      </c>
      <c r="K177" s="40">
        <f t="shared" si="8"/>
        <v>1298</v>
      </c>
      <c r="L177" s="40">
        <f t="shared" si="8"/>
        <v>2297</v>
      </c>
      <c r="M177" s="40">
        <f>SUM(M179:M198)</f>
        <v>40</v>
      </c>
    </row>
    <row r="178" spans="1:13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3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60">
        <v>0</v>
      </c>
    </row>
    <row r="180" spans="1:13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60">
        <v>0</v>
      </c>
    </row>
    <row r="181" spans="1:13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60">
        <v>0</v>
      </c>
    </row>
    <row r="182" spans="1:13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52">
        <v>0</v>
      </c>
    </row>
    <row r="183" spans="1:13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52">
        <v>0</v>
      </c>
    </row>
    <row r="184" spans="1:13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52">
        <v>0</v>
      </c>
    </row>
    <row r="185" spans="1:13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52">
        <v>0</v>
      </c>
    </row>
    <row r="186" spans="1:13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52">
        <v>0</v>
      </c>
    </row>
    <row r="187" spans="1:13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52">
        <v>0</v>
      </c>
    </row>
    <row r="188" spans="1:13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52">
        <v>0</v>
      </c>
    </row>
    <row r="189" spans="1:13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52">
        <v>0</v>
      </c>
    </row>
    <row r="190" spans="1:13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60">
        <v>0</v>
      </c>
    </row>
    <row r="191" spans="1:13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154">
        <v>0</v>
      </c>
    </row>
    <row r="192" spans="1:13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52">
        <v>0</v>
      </c>
    </row>
    <row r="193" spans="1:13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52">
        <v>0</v>
      </c>
    </row>
    <row r="194" spans="1:13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72">
        <v>0</v>
      </c>
    </row>
    <row r="195" spans="1:13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72">
        <v>0</v>
      </c>
    </row>
    <row r="196" spans="1:13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60">
        <v>0</v>
      </c>
    </row>
    <row r="197" spans="1:13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72">
        <v>0</v>
      </c>
    </row>
    <row r="198" spans="1:13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60">
        <v>40</v>
      </c>
    </row>
    <row r="199" spans="1:13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3" ht="16.5" thickBot="1" x14ac:dyDescent="0.3">
      <c r="A200" s="170" t="s">
        <v>263</v>
      </c>
      <c r="B200" s="171"/>
      <c r="C200" s="172"/>
      <c r="D200" s="173"/>
      <c r="E200" s="174">
        <f t="shared" ref="E200:K200" si="9">E177+E140+E125+E100+E91+E68+E42+E31+E8</f>
        <v>537614.00565046608</v>
      </c>
      <c r="F200" s="174">
        <f t="shared" si="9"/>
        <v>55858.138607500005</v>
      </c>
      <c r="G200" s="174">
        <f t="shared" si="9"/>
        <v>62907</v>
      </c>
      <c r="H200" s="174">
        <f t="shared" si="9"/>
        <v>37430</v>
      </c>
      <c r="I200" s="174">
        <f t="shared" si="9"/>
        <v>42858</v>
      </c>
      <c r="J200" s="174">
        <f t="shared" si="9"/>
        <v>38279</v>
      </c>
      <c r="K200" s="174">
        <f t="shared" si="9"/>
        <v>31838</v>
      </c>
      <c r="L200" s="174">
        <f>L177+L140+L125+L100+L91+L68+L42+L31+L8</f>
        <v>33264</v>
      </c>
      <c r="M200" s="174">
        <f>M177+M140+M125+M100+M91+M68+M42+M31+M8</f>
        <v>767</v>
      </c>
    </row>
    <row r="201" spans="1:13" x14ac:dyDescent="0.25">
      <c r="C201" s="20"/>
      <c r="D201" s="20"/>
      <c r="E201" s="20"/>
      <c r="F201" s="21"/>
      <c r="G201" s="21"/>
      <c r="H201" s="22"/>
      <c r="K201" s="43"/>
    </row>
    <row r="202" spans="1:13" x14ac:dyDescent="0.25">
      <c r="C202" s="20"/>
      <c r="D202" s="20"/>
      <c r="E202" s="20"/>
      <c r="F202" s="21"/>
      <c r="G202" s="21"/>
      <c r="H202" s="22"/>
      <c r="K202" s="43"/>
    </row>
    <row r="203" spans="1:13" x14ac:dyDescent="0.25">
      <c r="C203" s="20"/>
      <c r="D203" s="20"/>
      <c r="E203" s="20"/>
      <c r="F203" s="21"/>
      <c r="G203" s="21"/>
      <c r="H203" s="22"/>
      <c r="K203" s="43"/>
    </row>
    <row r="204" spans="1:13" x14ac:dyDescent="0.25">
      <c r="C204" s="20"/>
      <c r="D204" s="20"/>
      <c r="E204" s="20"/>
      <c r="F204" s="21"/>
      <c r="G204" s="21"/>
      <c r="H204" s="22"/>
      <c r="K204" s="43"/>
    </row>
    <row r="205" spans="1:13" x14ac:dyDescent="0.25">
      <c r="C205" s="20"/>
      <c r="D205" s="20"/>
      <c r="E205" s="20"/>
      <c r="F205" s="21"/>
      <c r="G205" s="21"/>
      <c r="H205" s="22"/>
      <c r="K205" s="43"/>
    </row>
    <row r="206" spans="1:13" x14ac:dyDescent="0.25">
      <c r="C206" s="20"/>
      <c r="D206" s="20"/>
      <c r="E206" s="20"/>
      <c r="F206" s="21"/>
      <c r="G206" s="21"/>
      <c r="H206" s="22"/>
      <c r="K206" s="43"/>
    </row>
    <row r="207" spans="1:13" x14ac:dyDescent="0.25">
      <c r="C207" s="20"/>
      <c r="D207" s="20"/>
      <c r="E207" s="20"/>
      <c r="F207" s="21"/>
      <c r="G207" s="21"/>
      <c r="H207" s="22"/>
      <c r="K207" s="43"/>
    </row>
    <row r="208" spans="1:13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7" s="20" customFormat="1" x14ac:dyDescent="0.25">
      <c r="E257" s="21"/>
      <c r="F257" s="23"/>
    </row>
    <row r="258" spans="3:7" s="20" customFormat="1" x14ac:dyDescent="0.25">
      <c r="E258" s="21"/>
      <c r="F258" s="23"/>
    </row>
    <row r="259" spans="3:7" s="20" customFormat="1" x14ac:dyDescent="0.25">
      <c r="E259" s="21"/>
      <c r="F259" s="23"/>
    </row>
    <row r="260" spans="3:7" s="20" customFormat="1" x14ac:dyDescent="0.25">
      <c r="E260" s="21"/>
      <c r="F260" s="23"/>
    </row>
    <row r="261" spans="3:7" s="20" customFormat="1" x14ac:dyDescent="0.25">
      <c r="E261" s="21"/>
      <c r="F261" s="23"/>
    </row>
    <row r="262" spans="3:7" s="20" customFormat="1" x14ac:dyDescent="0.25">
      <c r="E262" s="21"/>
      <c r="F262" s="23"/>
    </row>
    <row r="263" spans="3:7" s="20" customFormat="1" x14ac:dyDescent="0.25">
      <c r="E263" s="21"/>
      <c r="F263" s="23"/>
    </row>
    <row r="264" spans="3:7" s="25" customFormat="1" x14ac:dyDescent="0.25">
      <c r="C264" s="20"/>
      <c r="D264" s="20"/>
      <c r="E264" s="21"/>
      <c r="F264" s="23"/>
      <c r="G264" s="20"/>
    </row>
    <row r="265" spans="3:7" s="25" customFormat="1" x14ac:dyDescent="0.25">
      <c r="C265" s="20"/>
      <c r="D265" s="20"/>
      <c r="E265" s="21"/>
      <c r="F265" s="23"/>
      <c r="G265" s="20"/>
    </row>
    <row r="266" spans="3:7" s="25" customFormat="1" x14ac:dyDescent="0.25">
      <c r="C266" s="20"/>
      <c r="D266" s="20"/>
      <c r="E266" s="21"/>
      <c r="F266" s="23"/>
      <c r="G266" s="20"/>
    </row>
    <row r="267" spans="3:7" s="25" customFormat="1" x14ac:dyDescent="0.25">
      <c r="C267" s="20"/>
      <c r="D267" s="20"/>
      <c r="E267" s="21"/>
      <c r="F267" s="23"/>
      <c r="G267" s="20"/>
    </row>
    <row r="268" spans="3:7" s="25" customFormat="1" x14ac:dyDescent="0.25">
      <c r="C268" s="20"/>
      <c r="D268" s="20"/>
      <c r="E268" s="21"/>
      <c r="F268" s="23"/>
      <c r="G268" s="20"/>
    </row>
    <row r="269" spans="3:7" s="25" customFormat="1" x14ac:dyDescent="0.25">
      <c r="C269" s="20"/>
      <c r="D269" s="20"/>
      <c r="E269" s="21"/>
      <c r="F269" s="23"/>
      <c r="G269" s="20"/>
    </row>
    <row r="270" spans="3:7" s="25" customFormat="1" x14ac:dyDescent="0.25">
      <c r="C270" s="20"/>
      <c r="D270" s="20"/>
      <c r="E270" s="21"/>
      <c r="F270" s="23"/>
      <c r="G270" s="20"/>
    </row>
    <row r="271" spans="3:7" s="25" customFormat="1" x14ac:dyDescent="0.25">
      <c r="C271" s="20"/>
      <c r="D271" s="20"/>
      <c r="E271" s="21"/>
      <c r="F271" s="23"/>
      <c r="G271" s="20"/>
    </row>
    <row r="272" spans="3:7" s="25" customFormat="1" x14ac:dyDescent="0.25">
      <c r="C272" s="20"/>
      <c r="D272" s="20"/>
      <c r="E272" s="21"/>
      <c r="F272" s="23"/>
      <c r="G272" s="20"/>
    </row>
    <row r="273" spans="3:7" s="25" customFormat="1" x14ac:dyDescent="0.25">
      <c r="C273" s="20"/>
      <c r="D273" s="20"/>
      <c r="E273" s="21"/>
      <c r="F273" s="23"/>
      <c r="G273" s="20"/>
    </row>
    <row r="274" spans="3:7" s="25" customFormat="1" x14ac:dyDescent="0.25">
      <c r="C274" s="20"/>
      <c r="D274" s="20"/>
      <c r="E274" s="21"/>
      <c r="F274" s="23"/>
      <c r="G274" s="20"/>
    </row>
    <row r="275" spans="3:7" s="25" customFormat="1" x14ac:dyDescent="0.25">
      <c r="C275" s="20"/>
      <c r="D275" s="20"/>
      <c r="E275" s="21"/>
      <c r="F275" s="23"/>
      <c r="G275" s="20"/>
    </row>
    <row r="276" spans="3:7" s="25" customFormat="1" x14ac:dyDescent="0.25">
      <c r="C276" s="20"/>
      <c r="D276" s="20"/>
      <c r="E276" s="21"/>
      <c r="F276" s="23"/>
      <c r="G276" s="20"/>
    </row>
    <row r="277" spans="3:7" s="25" customFormat="1" x14ac:dyDescent="0.25">
      <c r="C277" s="20"/>
      <c r="D277" s="20"/>
      <c r="E277" s="21"/>
      <c r="F277" s="23"/>
      <c r="G277" s="20"/>
    </row>
    <row r="278" spans="3:7" s="25" customFormat="1" x14ac:dyDescent="0.25">
      <c r="C278" s="20"/>
      <c r="D278" s="20"/>
      <c r="E278" s="21"/>
      <c r="F278" s="23"/>
      <c r="G278" s="20"/>
    </row>
    <row r="279" spans="3:7" s="25" customFormat="1" x14ac:dyDescent="0.25">
      <c r="C279" s="20"/>
      <c r="D279" s="20"/>
      <c r="E279" s="21"/>
      <c r="F279" s="23"/>
      <c r="G279" s="20"/>
    </row>
    <row r="280" spans="3:7" s="25" customFormat="1" x14ac:dyDescent="0.25">
      <c r="C280" s="20"/>
      <c r="D280" s="20"/>
      <c r="E280" s="21"/>
      <c r="F280" s="23"/>
      <c r="G280" s="20"/>
    </row>
    <row r="281" spans="3:7" s="25" customFormat="1" x14ac:dyDescent="0.25">
      <c r="C281" s="20"/>
      <c r="D281" s="20"/>
      <c r="E281" s="21"/>
      <c r="F281" s="23"/>
      <c r="G281" s="20"/>
    </row>
    <row r="282" spans="3:7" s="25" customFormat="1" x14ac:dyDescent="0.25">
      <c r="C282" s="20"/>
      <c r="D282" s="20"/>
      <c r="E282" s="21"/>
      <c r="F282" s="23"/>
      <c r="G282" s="20"/>
    </row>
    <row r="283" spans="3:7" s="25" customFormat="1" x14ac:dyDescent="0.25">
      <c r="C283" s="20"/>
      <c r="D283" s="20"/>
      <c r="E283" s="21"/>
      <c r="F283" s="23"/>
      <c r="G283" s="20"/>
    </row>
    <row r="284" spans="3:7" s="25" customFormat="1" x14ac:dyDescent="0.25">
      <c r="C284" s="20"/>
      <c r="D284" s="20"/>
      <c r="E284" s="21"/>
      <c r="F284" s="23"/>
      <c r="G284" s="20"/>
    </row>
    <row r="285" spans="3:7" s="25" customFormat="1" x14ac:dyDescent="0.25">
      <c r="C285" s="20"/>
      <c r="D285" s="20"/>
      <c r="E285" s="21"/>
      <c r="F285" s="23"/>
      <c r="G285" s="20"/>
    </row>
    <row r="286" spans="3:7" s="25" customFormat="1" x14ac:dyDescent="0.25">
      <c r="C286" s="20"/>
      <c r="D286" s="20"/>
      <c r="E286" s="21"/>
      <c r="F286" s="23"/>
      <c r="G286" s="20"/>
    </row>
    <row r="287" spans="3:7" s="25" customFormat="1" x14ac:dyDescent="0.25">
      <c r="C287" s="20"/>
      <c r="D287" s="20"/>
      <c r="E287" s="21"/>
      <c r="F287" s="23"/>
      <c r="G287" s="20"/>
    </row>
    <row r="288" spans="3:7" s="25" customFormat="1" x14ac:dyDescent="0.25">
      <c r="C288" s="20"/>
      <c r="D288" s="20"/>
      <c r="E288" s="21"/>
      <c r="F288" s="23"/>
      <c r="G288" s="20"/>
    </row>
    <row r="289" spans="3:7" s="25" customFormat="1" x14ac:dyDescent="0.25">
      <c r="C289" s="20"/>
      <c r="D289" s="20"/>
      <c r="E289" s="21"/>
      <c r="F289" s="23"/>
      <c r="G289" s="20"/>
    </row>
    <row r="290" spans="3:7" s="25" customFormat="1" x14ac:dyDescent="0.25">
      <c r="C290" s="20"/>
      <c r="D290" s="20"/>
      <c r="E290" s="21"/>
      <c r="F290" s="23"/>
      <c r="G290" s="20"/>
    </row>
    <row r="291" spans="3:7" s="25" customFormat="1" x14ac:dyDescent="0.25">
      <c r="C291" s="20"/>
      <c r="D291" s="20"/>
      <c r="E291" s="21"/>
      <c r="F291" s="23"/>
      <c r="G291" s="20"/>
    </row>
    <row r="292" spans="3:7" s="25" customFormat="1" x14ac:dyDescent="0.25">
      <c r="C292" s="20"/>
      <c r="D292" s="20"/>
      <c r="E292" s="21"/>
      <c r="F292" s="23"/>
      <c r="G292" s="20"/>
    </row>
    <row r="293" spans="3:7" s="25" customFormat="1" x14ac:dyDescent="0.25">
      <c r="C293" s="20"/>
      <c r="D293" s="20"/>
      <c r="E293" s="21"/>
      <c r="F293" s="23"/>
      <c r="G293" s="20"/>
    </row>
    <row r="294" spans="3:7" s="25" customFormat="1" x14ac:dyDescent="0.25">
      <c r="C294" s="20"/>
      <c r="D294" s="20"/>
      <c r="E294" s="21"/>
      <c r="F294" s="23"/>
      <c r="G294" s="20"/>
    </row>
    <row r="295" spans="3:7" s="25" customFormat="1" x14ac:dyDescent="0.25">
      <c r="C295" s="20"/>
      <c r="D295" s="20"/>
      <c r="E295" s="21"/>
      <c r="F295" s="23"/>
      <c r="G295" s="20"/>
    </row>
    <row r="296" spans="3:7" s="25" customFormat="1" x14ac:dyDescent="0.25">
      <c r="C296" s="20"/>
      <c r="D296" s="20"/>
      <c r="E296" s="21"/>
      <c r="F296" s="23"/>
      <c r="G296" s="20"/>
    </row>
    <row r="297" spans="3:7" s="25" customFormat="1" x14ac:dyDescent="0.25">
      <c r="C297" s="20"/>
      <c r="D297" s="20"/>
      <c r="E297" s="21"/>
      <c r="F297" s="23"/>
      <c r="G297" s="20"/>
    </row>
    <row r="298" spans="3:7" s="25" customFormat="1" x14ac:dyDescent="0.25">
      <c r="C298" s="20"/>
      <c r="D298" s="20"/>
      <c r="E298" s="21"/>
      <c r="F298" s="23"/>
      <c r="G298" s="20"/>
    </row>
    <row r="299" spans="3:7" s="25" customFormat="1" x14ac:dyDescent="0.25">
      <c r="C299" s="20"/>
      <c r="D299" s="20"/>
      <c r="E299" s="21"/>
      <c r="F299" s="23"/>
      <c r="G299" s="20"/>
    </row>
    <row r="300" spans="3:7" s="25" customFormat="1" x14ac:dyDescent="0.25">
      <c r="C300" s="20"/>
      <c r="D300" s="20"/>
      <c r="E300" s="21"/>
      <c r="F300" s="23"/>
      <c r="G300" s="20"/>
    </row>
    <row r="301" spans="3:7" s="25" customFormat="1" x14ac:dyDescent="0.25">
      <c r="C301" s="20"/>
      <c r="D301" s="20"/>
      <c r="E301" s="21"/>
      <c r="F301" s="23"/>
      <c r="G301" s="20"/>
    </row>
    <row r="302" spans="3:7" s="25" customFormat="1" x14ac:dyDescent="0.25">
      <c r="C302" s="20"/>
      <c r="D302" s="20"/>
      <c r="E302" s="21"/>
      <c r="F302" s="23"/>
      <c r="G302" s="20"/>
    </row>
    <row r="303" spans="3:7" s="25" customFormat="1" x14ac:dyDescent="0.25">
      <c r="C303" s="20"/>
      <c r="D303" s="20"/>
      <c r="E303" s="21"/>
      <c r="F303" s="23"/>
      <c r="G303" s="20"/>
    </row>
    <row r="304" spans="3:7" s="25" customFormat="1" x14ac:dyDescent="0.25">
      <c r="C304" s="20"/>
      <c r="D304" s="20"/>
      <c r="E304" s="21"/>
      <c r="F304" s="23"/>
      <c r="G304" s="20"/>
    </row>
    <row r="305" spans="3:7" s="25" customFormat="1" x14ac:dyDescent="0.25">
      <c r="C305" s="20"/>
      <c r="D305" s="20"/>
      <c r="E305" s="21"/>
      <c r="F305" s="23"/>
      <c r="G305" s="20"/>
    </row>
    <row r="306" spans="3:7" s="25" customFormat="1" x14ac:dyDescent="0.25">
      <c r="C306" s="20"/>
      <c r="D306" s="20"/>
      <c r="E306" s="21"/>
      <c r="F306" s="23"/>
      <c r="G306" s="20"/>
    </row>
    <row r="307" spans="3:7" s="25" customFormat="1" x14ac:dyDescent="0.25">
      <c r="C307" s="20"/>
      <c r="D307" s="20"/>
      <c r="E307" s="21"/>
      <c r="F307" s="23"/>
      <c r="G307" s="20"/>
    </row>
    <row r="308" spans="3:7" s="25" customFormat="1" x14ac:dyDescent="0.25">
      <c r="C308" s="20"/>
      <c r="D308" s="20"/>
      <c r="E308" s="21"/>
      <c r="F308" s="23"/>
      <c r="G308" s="20"/>
    </row>
    <row r="309" spans="3:7" s="25" customFormat="1" x14ac:dyDescent="0.25">
      <c r="C309" s="20"/>
      <c r="D309" s="20"/>
      <c r="E309" s="21"/>
      <c r="F309" s="23"/>
      <c r="G309" s="20"/>
    </row>
    <row r="310" spans="3:7" s="25" customFormat="1" x14ac:dyDescent="0.25">
      <c r="C310" s="20"/>
      <c r="D310" s="20"/>
      <c r="E310" s="21"/>
      <c r="F310" s="23"/>
      <c r="G310" s="20"/>
    </row>
    <row r="311" spans="3:7" s="25" customFormat="1" x14ac:dyDescent="0.25">
      <c r="C311" s="20"/>
      <c r="D311" s="20"/>
      <c r="E311" s="21"/>
      <c r="F311" s="23"/>
      <c r="G311" s="20"/>
    </row>
    <row r="312" spans="3:7" s="25" customFormat="1" x14ac:dyDescent="0.25">
      <c r="C312" s="20"/>
      <c r="D312" s="20"/>
      <c r="E312" s="21"/>
      <c r="F312" s="23"/>
      <c r="G312" s="20"/>
    </row>
    <row r="313" spans="3:7" s="25" customFormat="1" x14ac:dyDescent="0.25">
      <c r="C313" s="20"/>
      <c r="D313" s="20"/>
      <c r="E313" s="21"/>
      <c r="F313" s="23"/>
      <c r="G313" s="20"/>
    </row>
    <row r="314" spans="3:7" s="25" customFormat="1" x14ac:dyDescent="0.25">
      <c r="C314" s="20"/>
      <c r="D314" s="20"/>
      <c r="E314" s="21"/>
      <c r="F314" s="23"/>
      <c r="G314" s="20"/>
    </row>
    <row r="315" spans="3:7" s="25" customFormat="1" x14ac:dyDescent="0.25">
      <c r="C315" s="20"/>
      <c r="D315" s="20"/>
      <c r="E315" s="21"/>
      <c r="F315" s="23"/>
      <c r="G315" s="20"/>
    </row>
    <row r="316" spans="3:7" s="25" customFormat="1" x14ac:dyDescent="0.25">
      <c r="C316" s="20"/>
      <c r="D316" s="20"/>
      <c r="E316" s="21"/>
      <c r="F316" s="23"/>
      <c r="G316" s="20"/>
    </row>
    <row r="317" spans="3:7" s="25" customFormat="1" x14ac:dyDescent="0.25">
      <c r="C317" s="20"/>
      <c r="D317" s="20"/>
      <c r="E317" s="21"/>
      <c r="F317" s="23"/>
      <c r="G317" s="20"/>
    </row>
    <row r="318" spans="3:7" s="25" customFormat="1" x14ac:dyDescent="0.25">
      <c r="C318" s="20"/>
      <c r="D318" s="20"/>
      <c r="E318" s="21"/>
      <c r="F318" s="23"/>
      <c r="G318" s="20"/>
    </row>
    <row r="319" spans="3:7" s="25" customFormat="1" x14ac:dyDescent="0.25">
      <c r="C319" s="20"/>
      <c r="D319" s="20"/>
      <c r="E319" s="21"/>
      <c r="F319" s="23"/>
      <c r="G319" s="20"/>
    </row>
    <row r="320" spans="3:7" s="25" customFormat="1" x14ac:dyDescent="0.25">
      <c r="C320" s="20"/>
      <c r="D320" s="20"/>
      <c r="E320" s="21"/>
      <c r="F320" s="23"/>
      <c r="G320" s="20"/>
    </row>
    <row r="321" spans="3:7" s="25" customFormat="1" x14ac:dyDescent="0.25">
      <c r="C321" s="20"/>
      <c r="D321" s="20"/>
      <c r="E321" s="21"/>
      <c r="F321" s="23"/>
      <c r="G321" s="20"/>
    </row>
    <row r="322" spans="3:7" s="25" customFormat="1" x14ac:dyDescent="0.25">
      <c r="C322" s="20"/>
      <c r="D322" s="20"/>
      <c r="E322" s="21"/>
      <c r="F322" s="23"/>
      <c r="G322" s="20"/>
    </row>
    <row r="323" spans="3:7" s="25" customFormat="1" x14ac:dyDescent="0.25">
      <c r="C323" s="20"/>
      <c r="D323" s="20"/>
      <c r="E323" s="21"/>
      <c r="F323" s="23"/>
      <c r="G323" s="20"/>
    </row>
    <row r="324" spans="3:7" s="25" customFormat="1" x14ac:dyDescent="0.25">
      <c r="C324" s="20"/>
      <c r="D324" s="20"/>
      <c r="E324" s="21"/>
      <c r="F324" s="23"/>
      <c r="G324" s="20"/>
    </row>
    <row r="325" spans="3:7" s="25" customFormat="1" x14ac:dyDescent="0.25">
      <c r="C325" s="20"/>
      <c r="D325" s="20"/>
      <c r="E325" s="21"/>
      <c r="F325" s="23"/>
      <c r="G325" s="20"/>
    </row>
    <row r="326" spans="3:7" s="25" customFormat="1" x14ac:dyDescent="0.25">
      <c r="C326" s="20"/>
      <c r="D326" s="20"/>
      <c r="E326" s="21"/>
      <c r="F326" s="23"/>
      <c r="G326" s="20"/>
    </row>
    <row r="327" spans="3:7" s="25" customFormat="1" x14ac:dyDescent="0.25">
      <c r="C327" s="20"/>
      <c r="D327" s="20"/>
      <c r="E327" s="21"/>
      <c r="F327" s="23"/>
      <c r="G327" s="20"/>
    </row>
    <row r="328" spans="3:7" s="25" customFormat="1" x14ac:dyDescent="0.25">
      <c r="C328" s="20"/>
      <c r="D328" s="20"/>
      <c r="E328" s="21"/>
      <c r="F328" s="23"/>
      <c r="G328" s="20"/>
    </row>
    <row r="329" spans="3:7" s="25" customFormat="1" x14ac:dyDescent="0.25">
      <c r="C329" s="20"/>
      <c r="D329" s="20"/>
      <c r="E329" s="21"/>
      <c r="F329" s="23"/>
      <c r="G329" s="20"/>
    </row>
    <row r="330" spans="3:7" s="25" customFormat="1" x14ac:dyDescent="0.25">
      <c r="C330" s="20"/>
      <c r="D330" s="20"/>
      <c r="E330" s="21"/>
      <c r="F330" s="23"/>
      <c r="G330" s="20"/>
    </row>
    <row r="331" spans="3:7" s="25" customFormat="1" x14ac:dyDescent="0.25">
      <c r="C331" s="20"/>
      <c r="D331" s="20"/>
      <c r="E331" s="21"/>
      <c r="F331" s="23"/>
      <c r="G331" s="20"/>
    </row>
    <row r="332" spans="3:7" s="25" customFormat="1" x14ac:dyDescent="0.25">
      <c r="C332" s="20"/>
      <c r="D332" s="20"/>
      <c r="E332" s="21"/>
      <c r="F332" s="23"/>
      <c r="G332" s="20"/>
    </row>
    <row r="333" spans="3:7" s="25" customFormat="1" x14ac:dyDescent="0.25">
      <c r="C333" s="20"/>
      <c r="D333" s="20"/>
      <c r="E333" s="21"/>
      <c r="F333" s="23"/>
      <c r="G333" s="20"/>
    </row>
    <row r="334" spans="3:7" s="25" customFormat="1" x14ac:dyDescent="0.25">
      <c r="C334" s="20"/>
      <c r="D334" s="20"/>
      <c r="E334" s="21"/>
      <c r="F334" s="23"/>
      <c r="G334" s="20"/>
    </row>
    <row r="335" spans="3:7" s="25" customFormat="1" x14ac:dyDescent="0.25">
      <c r="C335" s="20"/>
      <c r="D335" s="20"/>
      <c r="E335" s="21"/>
      <c r="F335" s="23"/>
      <c r="G335" s="20"/>
    </row>
    <row r="336" spans="3:7" s="25" customFormat="1" x14ac:dyDescent="0.25">
      <c r="C336" s="20"/>
      <c r="D336" s="20"/>
      <c r="E336" s="21"/>
      <c r="F336" s="23"/>
      <c r="G336" s="20"/>
    </row>
    <row r="337" spans="3:7" s="25" customFormat="1" x14ac:dyDescent="0.25">
      <c r="C337" s="20"/>
      <c r="D337" s="20"/>
      <c r="E337" s="21"/>
      <c r="F337" s="23"/>
      <c r="G337" s="20"/>
    </row>
    <row r="338" spans="3:7" s="25" customFormat="1" x14ac:dyDescent="0.25">
      <c r="C338" s="20"/>
      <c r="D338" s="20"/>
      <c r="E338" s="21"/>
      <c r="F338" s="23"/>
      <c r="G338" s="20"/>
    </row>
    <row r="339" spans="3:7" s="25" customFormat="1" x14ac:dyDescent="0.25">
      <c r="C339" s="20"/>
      <c r="D339" s="20"/>
      <c r="E339" s="21"/>
      <c r="F339" s="23"/>
      <c r="G339" s="20"/>
    </row>
    <row r="340" spans="3:7" s="25" customFormat="1" x14ac:dyDescent="0.25">
      <c r="C340" s="20"/>
      <c r="D340" s="20"/>
      <c r="E340" s="21"/>
      <c r="F340" s="23"/>
      <c r="G340" s="20"/>
    </row>
    <row r="341" spans="3:7" s="25" customFormat="1" x14ac:dyDescent="0.25">
      <c r="C341" s="20"/>
      <c r="D341" s="20"/>
      <c r="E341" s="21"/>
      <c r="F341" s="23"/>
      <c r="G341" s="20"/>
    </row>
    <row r="342" spans="3:7" s="25" customFormat="1" x14ac:dyDescent="0.25">
      <c r="C342" s="20"/>
      <c r="D342" s="20"/>
      <c r="E342" s="21"/>
      <c r="F342" s="23"/>
      <c r="G342" s="20"/>
    </row>
    <row r="343" spans="3:7" s="25" customFormat="1" x14ac:dyDescent="0.25">
      <c r="C343" s="20"/>
      <c r="D343" s="20"/>
      <c r="E343" s="21"/>
      <c r="F343" s="23"/>
      <c r="G343" s="20"/>
    </row>
    <row r="344" spans="3:7" s="25" customFormat="1" x14ac:dyDescent="0.25">
      <c r="C344" s="20"/>
      <c r="D344" s="20"/>
      <c r="E344" s="21"/>
      <c r="F344" s="23"/>
      <c r="G344" s="20"/>
    </row>
    <row r="345" spans="3:7" s="25" customFormat="1" x14ac:dyDescent="0.25">
      <c r="C345" s="20"/>
      <c r="D345" s="20"/>
      <c r="E345" s="21"/>
      <c r="F345" s="23"/>
      <c r="G345" s="20"/>
    </row>
    <row r="346" spans="3:7" s="25" customFormat="1" x14ac:dyDescent="0.25">
      <c r="C346" s="20"/>
      <c r="D346" s="20"/>
      <c r="E346" s="21"/>
      <c r="F346" s="23"/>
      <c r="G346" s="20"/>
    </row>
    <row r="347" spans="3:7" s="25" customFormat="1" x14ac:dyDescent="0.25">
      <c r="C347" s="20"/>
      <c r="D347" s="20"/>
      <c r="E347" s="21"/>
      <c r="F347" s="23"/>
      <c r="G347" s="20"/>
    </row>
    <row r="348" spans="3:7" s="25" customFormat="1" x14ac:dyDescent="0.25">
      <c r="C348" s="20"/>
      <c r="D348" s="20"/>
      <c r="E348" s="21"/>
      <c r="F348" s="23"/>
      <c r="G348" s="20"/>
    </row>
    <row r="349" spans="3:7" s="25" customFormat="1" x14ac:dyDescent="0.25">
      <c r="C349" s="20"/>
      <c r="D349" s="20"/>
      <c r="E349" s="21"/>
      <c r="F349" s="23"/>
      <c r="G349" s="20"/>
    </row>
    <row r="350" spans="3:7" s="25" customFormat="1" x14ac:dyDescent="0.25">
      <c r="C350" s="20"/>
      <c r="D350" s="20"/>
      <c r="E350" s="21"/>
      <c r="F350" s="23"/>
      <c r="G350" s="20"/>
    </row>
    <row r="351" spans="3:7" s="25" customFormat="1" x14ac:dyDescent="0.25">
      <c r="C351" s="20"/>
      <c r="D351" s="20"/>
      <c r="E351" s="21"/>
      <c r="F351" s="23"/>
      <c r="G351" s="20"/>
    </row>
    <row r="352" spans="3:7" s="25" customFormat="1" x14ac:dyDescent="0.25">
      <c r="C352" s="20"/>
      <c r="D352" s="20"/>
      <c r="E352" s="21"/>
      <c r="F352" s="23"/>
      <c r="G352" s="20"/>
    </row>
    <row r="353" spans="3:7" s="25" customFormat="1" x14ac:dyDescent="0.25">
      <c r="C353" s="20"/>
      <c r="D353" s="20"/>
      <c r="E353" s="21"/>
      <c r="F353" s="23"/>
      <c r="G353" s="20"/>
    </row>
    <row r="354" spans="3:7" s="25" customFormat="1" x14ac:dyDescent="0.25">
      <c r="C354" s="20"/>
      <c r="D354" s="20"/>
      <c r="E354" s="21"/>
      <c r="F354" s="23"/>
      <c r="G354" s="20"/>
    </row>
    <row r="355" spans="3:7" s="25" customFormat="1" x14ac:dyDescent="0.25">
      <c r="C355" s="20"/>
      <c r="D355" s="20"/>
      <c r="E355" s="21"/>
      <c r="F355" s="23"/>
      <c r="G355" s="20"/>
    </row>
    <row r="356" spans="3:7" s="25" customFormat="1" x14ac:dyDescent="0.25">
      <c r="C356" s="20"/>
      <c r="D356" s="20"/>
      <c r="E356" s="21"/>
      <c r="F356" s="23"/>
      <c r="G356" s="20"/>
    </row>
    <row r="357" spans="3:7" s="25" customFormat="1" x14ac:dyDescent="0.25">
      <c r="C357" s="20"/>
      <c r="D357" s="20"/>
      <c r="E357" s="21"/>
      <c r="F357" s="23"/>
      <c r="G357" s="20"/>
    </row>
    <row r="358" spans="3:7" s="25" customFormat="1" x14ac:dyDescent="0.25">
      <c r="C358" s="20"/>
      <c r="D358" s="20"/>
      <c r="E358" s="21"/>
      <c r="F358" s="23"/>
      <c r="G358" s="20"/>
    </row>
    <row r="359" spans="3:7" s="25" customFormat="1" x14ac:dyDescent="0.25">
      <c r="C359" s="20"/>
      <c r="D359" s="20"/>
      <c r="E359" s="21"/>
      <c r="F359" s="23"/>
      <c r="G359" s="20"/>
    </row>
    <row r="360" spans="3:7" s="25" customFormat="1" x14ac:dyDescent="0.25">
      <c r="C360" s="20"/>
      <c r="D360" s="20"/>
      <c r="E360" s="21"/>
      <c r="F360" s="23"/>
      <c r="G360" s="20"/>
    </row>
    <row r="361" spans="3:7" s="25" customFormat="1" x14ac:dyDescent="0.25">
      <c r="C361" s="20"/>
      <c r="D361" s="20"/>
      <c r="E361" s="21"/>
      <c r="F361" s="23"/>
      <c r="G361" s="20"/>
    </row>
    <row r="362" spans="3:7" s="25" customFormat="1" x14ac:dyDescent="0.25">
      <c r="C362" s="20"/>
      <c r="D362" s="20"/>
      <c r="E362" s="21"/>
      <c r="F362" s="23"/>
      <c r="G362" s="20"/>
    </row>
    <row r="363" spans="3:7" s="25" customFormat="1" x14ac:dyDescent="0.25">
      <c r="C363" s="20"/>
      <c r="D363" s="20"/>
      <c r="E363" s="21"/>
      <c r="F363" s="23"/>
      <c r="G363" s="20"/>
    </row>
    <row r="364" spans="3:7" s="25" customFormat="1" x14ac:dyDescent="0.25">
      <c r="C364" s="20"/>
      <c r="D364" s="20"/>
      <c r="E364" s="21"/>
      <c r="F364" s="23"/>
      <c r="G364" s="20"/>
    </row>
    <row r="365" spans="3:7" s="25" customFormat="1" x14ac:dyDescent="0.25">
      <c r="C365" s="20"/>
      <c r="D365" s="20"/>
      <c r="E365" s="21"/>
      <c r="F365" s="23"/>
      <c r="G365" s="20"/>
    </row>
    <row r="366" spans="3:7" s="25" customFormat="1" x14ac:dyDescent="0.25">
      <c r="C366" s="20"/>
      <c r="D366" s="20"/>
      <c r="E366" s="21"/>
      <c r="F366" s="23"/>
      <c r="G366" s="20"/>
    </row>
    <row r="367" spans="3:7" s="25" customFormat="1" x14ac:dyDescent="0.25">
      <c r="C367" s="20"/>
      <c r="D367" s="20"/>
      <c r="E367" s="21"/>
      <c r="F367" s="23"/>
      <c r="G367" s="20"/>
    </row>
    <row r="368" spans="3:7" s="25" customFormat="1" x14ac:dyDescent="0.25">
      <c r="C368" s="20"/>
      <c r="D368" s="20"/>
      <c r="E368" s="21"/>
      <c r="F368" s="23"/>
      <c r="G368" s="20"/>
    </row>
    <row r="369" spans="3:7" s="25" customFormat="1" x14ac:dyDescent="0.25">
      <c r="C369" s="20"/>
      <c r="D369" s="20"/>
      <c r="E369" s="21"/>
      <c r="F369" s="23"/>
      <c r="G369" s="20"/>
    </row>
    <row r="370" spans="3:7" s="25" customFormat="1" x14ac:dyDescent="0.25">
      <c r="C370" s="20"/>
      <c r="D370" s="20"/>
      <c r="E370" s="21"/>
      <c r="F370" s="23"/>
      <c r="G370" s="20"/>
    </row>
    <row r="371" spans="3:7" s="25" customFormat="1" x14ac:dyDescent="0.25">
      <c r="C371" s="20"/>
      <c r="D371" s="20"/>
      <c r="E371" s="21"/>
      <c r="F371" s="23"/>
      <c r="G371" s="20"/>
    </row>
    <row r="372" spans="3:7" s="25" customFormat="1" x14ac:dyDescent="0.25">
      <c r="C372" s="20"/>
      <c r="D372" s="20"/>
      <c r="E372" s="21"/>
      <c r="F372" s="23"/>
      <c r="G372" s="20"/>
    </row>
    <row r="373" spans="3:7" s="25" customFormat="1" x14ac:dyDescent="0.25">
      <c r="C373" s="20"/>
      <c r="D373" s="20"/>
      <c r="E373" s="21"/>
      <c r="F373" s="23"/>
      <c r="G373" s="20"/>
    </row>
    <row r="374" spans="3:7" s="25" customFormat="1" x14ac:dyDescent="0.25">
      <c r="C374" s="20"/>
      <c r="D374" s="20"/>
      <c r="E374" s="21"/>
      <c r="F374" s="23"/>
      <c r="G374" s="20"/>
    </row>
    <row r="375" spans="3:7" s="25" customFormat="1" x14ac:dyDescent="0.25">
      <c r="C375" s="20"/>
      <c r="D375" s="20"/>
      <c r="E375" s="21"/>
      <c r="F375" s="23"/>
      <c r="G375" s="20"/>
    </row>
    <row r="376" spans="3:7" s="25" customFormat="1" x14ac:dyDescent="0.25">
      <c r="C376" s="20"/>
      <c r="D376" s="20"/>
      <c r="E376" s="21"/>
      <c r="F376" s="23"/>
      <c r="G376" s="20"/>
    </row>
    <row r="377" spans="3:7" s="25" customFormat="1" x14ac:dyDescent="0.25">
      <c r="C377" s="20"/>
      <c r="D377" s="20"/>
      <c r="E377" s="21"/>
      <c r="F377" s="23"/>
      <c r="G377" s="20"/>
    </row>
    <row r="378" spans="3:7" s="25" customFormat="1" x14ac:dyDescent="0.25">
      <c r="C378" s="20"/>
      <c r="D378" s="20"/>
      <c r="E378" s="21"/>
      <c r="F378" s="23"/>
      <c r="G378" s="20"/>
    </row>
    <row r="379" spans="3:7" s="25" customFormat="1" x14ac:dyDescent="0.25">
      <c r="C379" s="20"/>
      <c r="D379" s="20"/>
      <c r="E379" s="21"/>
      <c r="F379" s="23"/>
      <c r="G379" s="20"/>
    </row>
    <row r="380" spans="3:7" s="25" customFormat="1" x14ac:dyDescent="0.25">
      <c r="C380" s="20"/>
      <c r="D380" s="20"/>
      <c r="E380" s="21"/>
      <c r="F380" s="23"/>
      <c r="G380" s="20"/>
    </row>
    <row r="381" spans="3:7" s="25" customFormat="1" x14ac:dyDescent="0.25">
      <c r="C381" s="20"/>
      <c r="D381" s="20"/>
      <c r="E381" s="21"/>
      <c r="F381" s="23"/>
      <c r="G381" s="20"/>
    </row>
    <row r="382" spans="3:7" s="25" customFormat="1" x14ac:dyDescent="0.25">
      <c r="C382" s="20"/>
      <c r="D382" s="20"/>
      <c r="E382" s="21"/>
      <c r="F382" s="23"/>
      <c r="G382" s="20"/>
    </row>
    <row r="383" spans="3:7" s="25" customFormat="1" x14ac:dyDescent="0.25">
      <c r="C383" s="20"/>
      <c r="D383" s="20"/>
      <c r="E383" s="21"/>
      <c r="F383" s="23"/>
      <c r="G383" s="20"/>
    </row>
    <row r="384" spans="3:7" s="25" customFormat="1" x14ac:dyDescent="0.25">
      <c r="C384" s="20"/>
      <c r="D384" s="20"/>
      <c r="E384" s="21"/>
      <c r="F384" s="23"/>
      <c r="G384" s="20"/>
    </row>
    <row r="385" spans="3:7" s="25" customFormat="1" x14ac:dyDescent="0.25">
      <c r="C385" s="20"/>
      <c r="D385" s="20"/>
      <c r="E385" s="21"/>
      <c r="F385" s="23"/>
      <c r="G385" s="20"/>
    </row>
    <row r="386" spans="3:7" s="25" customFormat="1" x14ac:dyDescent="0.25">
      <c r="C386" s="20"/>
      <c r="D386" s="20"/>
      <c r="E386" s="21"/>
      <c r="F386" s="23"/>
      <c r="G386" s="20"/>
    </row>
    <row r="387" spans="3:7" s="25" customFormat="1" x14ac:dyDescent="0.25">
      <c r="C387" s="20"/>
      <c r="D387" s="20"/>
      <c r="E387" s="21"/>
      <c r="F387" s="23"/>
      <c r="G387" s="20"/>
    </row>
    <row r="388" spans="3:7" s="25" customFormat="1" x14ac:dyDescent="0.25">
      <c r="C388" s="20"/>
      <c r="D388" s="20"/>
      <c r="E388" s="21"/>
      <c r="F388" s="23"/>
      <c r="G388" s="20"/>
    </row>
    <row r="389" spans="3:7" s="25" customFormat="1" x14ac:dyDescent="0.25">
      <c r="C389" s="20"/>
      <c r="D389" s="20"/>
      <c r="E389" s="21"/>
      <c r="F389" s="23"/>
      <c r="G389" s="20"/>
    </row>
    <row r="390" spans="3:7" s="25" customFormat="1" x14ac:dyDescent="0.25">
      <c r="C390" s="20"/>
      <c r="D390" s="20"/>
      <c r="E390" s="21"/>
      <c r="F390" s="23"/>
      <c r="G390" s="20"/>
    </row>
    <row r="391" spans="3:7" s="25" customFormat="1" x14ac:dyDescent="0.25">
      <c r="C391" s="20"/>
      <c r="D391" s="20"/>
      <c r="E391" s="21"/>
      <c r="F391" s="23"/>
      <c r="G391" s="20"/>
    </row>
    <row r="392" spans="3:7" s="25" customFormat="1" x14ac:dyDescent="0.25">
      <c r="C392" s="20"/>
      <c r="D392" s="20"/>
      <c r="E392" s="21"/>
      <c r="F392" s="23"/>
      <c r="G392" s="20"/>
    </row>
    <row r="393" spans="3:7" s="25" customFormat="1" x14ac:dyDescent="0.25">
      <c r="C393" s="20"/>
      <c r="D393" s="20"/>
      <c r="E393" s="21"/>
      <c r="F393" s="23"/>
      <c r="G393" s="20"/>
    </row>
    <row r="394" spans="3:7" s="25" customFormat="1" x14ac:dyDescent="0.25">
      <c r="C394" s="20"/>
      <c r="D394" s="20"/>
      <c r="E394" s="21"/>
      <c r="F394" s="23"/>
      <c r="G394" s="20"/>
    </row>
    <row r="395" spans="3:7" s="25" customFormat="1" x14ac:dyDescent="0.25">
      <c r="C395" s="20"/>
      <c r="D395" s="20"/>
      <c r="E395" s="21"/>
      <c r="F395" s="23"/>
      <c r="G395" s="20"/>
    </row>
    <row r="396" spans="3:7" s="25" customFormat="1" x14ac:dyDescent="0.25">
      <c r="C396" s="20"/>
      <c r="D396" s="20"/>
      <c r="E396" s="21"/>
      <c r="F396" s="23"/>
      <c r="G396" s="20"/>
    </row>
    <row r="397" spans="3:7" s="25" customFormat="1" x14ac:dyDescent="0.25">
      <c r="C397" s="20"/>
      <c r="D397" s="20"/>
      <c r="E397" s="21"/>
      <c r="F397" s="23"/>
      <c r="G397" s="20"/>
    </row>
    <row r="398" spans="3:7" s="25" customFormat="1" x14ac:dyDescent="0.25">
      <c r="C398" s="20"/>
      <c r="D398" s="20"/>
      <c r="E398" s="21"/>
      <c r="F398" s="23"/>
      <c r="G398" s="20"/>
    </row>
    <row r="399" spans="3:7" s="25" customFormat="1" x14ac:dyDescent="0.25">
      <c r="C399" s="20"/>
      <c r="D399" s="20"/>
      <c r="E399" s="21"/>
      <c r="F399" s="23"/>
      <c r="G399" s="20"/>
    </row>
    <row r="400" spans="3:7" s="25" customFormat="1" x14ac:dyDescent="0.25">
      <c r="C400" s="20"/>
      <c r="D400" s="20"/>
      <c r="E400" s="21"/>
      <c r="F400" s="23"/>
      <c r="G400" s="20"/>
    </row>
    <row r="401" spans="3:7" s="25" customFormat="1" x14ac:dyDescent="0.25">
      <c r="C401" s="20"/>
      <c r="D401" s="20"/>
      <c r="E401" s="21"/>
      <c r="F401" s="23"/>
      <c r="G401" s="20"/>
    </row>
    <row r="402" spans="3:7" s="25" customFormat="1" x14ac:dyDescent="0.25">
      <c r="C402" s="20"/>
      <c r="D402" s="20"/>
      <c r="E402" s="21"/>
      <c r="F402" s="23"/>
      <c r="G402" s="20"/>
    </row>
    <row r="403" spans="3:7" s="25" customFormat="1" x14ac:dyDescent="0.25">
      <c r="C403" s="20"/>
      <c r="D403" s="20"/>
      <c r="E403" s="21"/>
      <c r="F403" s="23"/>
      <c r="G403" s="20"/>
    </row>
    <row r="404" spans="3:7" s="25" customFormat="1" x14ac:dyDescent="0.25">
      <c r="C404" s="20"/>
      <c r="D404" s="20"/>
      <c r="E404" s="21"/>
      <c r="F404" s="23"/>
      <c r="G404" s="20"/>
    </row>
    <row r="405" spans="3:7" s="25" customFormat="1" x14ac:dyDescent="0.25">
      <c r="C405" s="20"/>
      <c r="D405" s="20"/>
      <c r="E405" s="21"/>
      <c r="F405" s="23"/>
      <c r="G405" s="20"/>
    </row>
    <row r="406" spans="3:7" s="25" customFormat="1" x14ac:dyDescent="0.25">
      <c r="C406" s="20"/>
      <c r="D406" s="20"/>
      <c r="E406" s="21"/>
      <c r="F406" s="23"/>
      <c r="G406" s="20"/>
    </row>
    <row r="407" spans="3:7" s="25" customFormat="1" x14ac:dyDescent="0.25">
      <c r="C407" s="20"/>
      <c r="D407" s="20"/>
      <c r="E407" s="21"/>
      <c r="F407" s="23"/>
      <c r="G407" s="20"/>
    </row>
    <row r="408" spans="3:7" s="25" customFormat="1" x14ac:dyDescent="0.25">
      <c r="C408" s="20"/>
      <c r="D408" s="20"/>
      <c r="E408" s="21"/>
      <c r="F408" s="23"/>
      <c r="G408" s="20"/>
    </row>
    <row r="409" spans="3:7" s="25" customFormat="1" x14ac:dyDescent="0.25">
      <c r="C409" s="20"/>
      <c r="D409" s="20"/>
      <c r="E409" s="21"/>
      <c r="F409" s="23"/>
      <c r="G409" s="20"/>
    </row>
    <row r="410" spans="3:7" s="25" customFormat="1" x14ac:dyDescent="0.25">
      <c r="C410" s="20"/>
      <c r="D410" s="20"/>
      <c r="E410" s="21"/>
      <c r="F410" s="23"/>
      <c r="G410" s="20"/>
    </row>
    <row r="411" spans="3:7" s="25" customFormat="1" x14ac:dyDescent="0.25">
      <c r="C411" s="20"/>
      <c r="D411" s="20"/>
      <c r="E411" s="21"/>
      <c r="F411" s="23"/>
      <c r="G411" s="20"/>
    </row>
    <row r="412" spans="3:7" s="25" customFormat="1" x14ac:dyDescent="0.25">
      <c r="C412" s="20"/>
      <c r="D412" s="20"/>
      <c r="E412" s="21"/>
      <c r="F412" s="23"/>
      <c r="G412" s="20"/>
    </row>
    <row r="413" spans="3:7" s="25" customFormat="1" x14ac:dyDescent="0.25">
      <c r="C413" s="20"/>
      <c r="D413" s="20"/>
      <c r="E413" s="21"/>
      <c r="F413" s="23"/>
      <c r="G413" s="20"/>
    </row>
    <row r="414" spans="3:7" s="25" customFormat="1" x14ac:dyDescent="0.25">
      <c r="C414" s="20"/>
      <c r="D414" s="20"/>
      <c r="E414" s="21"/>
      <c r="F414" s="23"/>
      <c r="G414" s="20"/>
    </row>
    <row r="415" spans="3:7" s="25" customFormat="1" x14ac:dyDescent="0.25">
      <c r="C415" s="20"/>
      <c r="D415" s="20"/>
      <c r="E415" s="21"/>
      <c r="F415" s="23"/>
      <c r="G415" s="20"/>
    </row>
    <row r="416" spans="3:7" s="25" customFormat="1" x14ac:dyDescent="0.25">
      <c r="C416" s="20"/>
      <c r="D416" s="20"/>
      <c r="E416" s="21"/>
      <c r="F416" s="23"/>
      <c r="G416" s="20"/>
    </row>
    <row r="417" spans="3:7" s="25" customFormat="1" x14ac:dyDescent="0.25">
      <c r="C417" s="20"/>
      <c r="D417" s="20"/>
      <c r="E417" s="21"/>
      <c r="F417" s="23"/>
      <c r="G417" s="20"/>
    </row>
    <row r="418" spans="3:7" s="25" customFormat="1" x14ac:dyDescent="0.25">
      <c r="C418" s="20"/>
      <c r="D418" s="20"/>
      <c r="E418" s="21"/>
      <c r="F418" s="23"/>
      <c r="G418" s="20"/>
    </row>
    <row r="419" spans="3:7" s="25" customFormat="1" x14ac:dyDescent="0.25">
      <c r="C419" s="20"/>
      <c r="D419" s="20"/>
      <c r="E419" s="21"/>
      <c r="F419" s="23"/>
      <c r="G419" s="20"/>
    </row>
    <row r="420" spans="3:7" s="25" customFormat="1" x14ac:dyDescent="0.25">
      <c r="C420" s="20"/>
      <c r="D420" s="20"/>
      <c r="E420" s="21"/>
      <c r="F420" s="23"/>
      <c r="G420" s="20"/>
    </row>
    <row r="421" spans="3:7" s="25" customFormat="1" x14ac:dyDescent="0.25">
      <c r="C421" s="20"/>
      <c r="D421" s="20"/>
      <c r="E421" s="21"/>
      <c r="F421" s="23"/>
      <c r="G421" s="20"/>
    </row>
    <row r="422" spans="3:7" s="25" customFormat="1" x14ac:dyDescent="0.25">
      <c r="C422" s="20"/>
      <c r="D422" s="20"/>
      <c r="E422" s="21"/>
      <c r="F422" s="23"/>
      <c r="G422" s="20"/>
    </row>
    <row r="423" spans="3:7" s="25" customFormat="1" x14ac:dyDescent="0.25">
      <c r="C423" s="20"/>
      <c r="D423" s="20"/>
      <c r="E423" s="21"/>
      <c r="F423" s="23"/>
      <c r="G423" s="20"/>
    </row>
    <row r="424" spans="3:7" s="25" customFormat="1" x14ac:dyDescent="0.25">
      <c r="C424" s="20"/>
      <c r="D424" s="20"/>
      <c r="E424" s="21"/>
      <c r="F424" s="23"/>
      <c r="G424" s="20"/>
    </row>
    <row r="425" spans="3:7" s="25" customFormat="1" x14ac:dyDescent="0.25">
      <c r="C425" s="20"/>
      <c r="D425" s="20"/>
      <c r="E425" s="21"/>
      <c r="F425" s="23"/>
      <c r="G425" s="20"/>
    </row>
    <row r="426" spans="3:7" s="25" customFormat="1" x14ac:dyDescent="0.25">
      <c r="C426" s="20"/>
      <c r="D426" s="20"/>
      <c r="E426" s="21"/>
      <c r="F426" s="23"/>
      <c r="G426" s="20"/>
    </row>
    <row r="427" spans="3:7" s="25" customFormat="1" x14ac:dyDescent="0.25">
      <c r="C427" s="20"/>
      <c r="D427" s="20"/>
      <c r="E427" s="21"/>
      <c r="F427" s="23"/>
      <c r="G427" s="20"/>
    </row>
    <row r="428" spans="3:7" s="25" customFormat="1" x14ac:dyDescent="0.25">
      <c r="C428" s="20"/>
      <c r="D428" s="20"/>
      <c r="E428" s="21"/>
      <c r="F428" s="23"/>
      <c r="G428" s="20"/>
    </row>
    <row r="429" spans="3:7" s="25" customFormat="1" x14ac:dyDescent="0.25">
      <c r="C429" s="20"/>
      <c r="D429" s="20"/>
      <c r="E429" s="21"/>
      <c r="F429" s="23"/>
      <c r="G429" s="20"/>
    </row>
    <row r="430" spans="3:7" s="25" customFormat="1" x14ac:dyDescent="0.25">
      <c r="C430" s="20"/>
      <c r="D430" s="20"/>
      <c r="E430" s="21"/>
      <c r="F430" s="23"/>
      <c r="G430" s="20"/>
    </row>
    <row r="431" spans="3:7" s="25" customFormat="1" x14ac:dyDescent="0.25">
      <c r="C431" s="20"/>
      <c r="D431" s="20"/>
      <c r="E431" s="21"/>
      <c r="F431" s="23"/>
      <c r="G431" s="20"/>
    </row>
    <row r="432" spans="3:7" s="25" customFormat="1" x14ac:dyDescent="0.25">
      <c r="C432" s="20"/>
      <c r="D432" s="20"/>
      <c r="E432" s="21"/>
      <c r="F432" s="23"/>
      <c r="G432" s="20"/>
    </row>
    <row r="433" spans="3:7" s="25" customFormat="1" x14ac:dyDescent="0.25">
      <c r="C433" s="20"/>
      <c r="D433" s="20"/>
      <c r="E433" s="21"/>
      <c r="F433" s="23"/>
      <c r="G433" s="20"/>
    </row>
    <row r="434" spans="3:7" s="25" customFormat="1" x14ac:dyDescent="0.25">
      <c r="C434" s="20"/>
      <c r="D434" s="20"/>
      <c r="E434" s="21"/>
      <c r="F434" s="23"/>
      <c r="G434" s="20"/>
    </row>
    <row r="435" spans="3:7" s="25" customFormat="1" x14ac:dyDescent="0.25">
      <c r="C435" s="20"/>
      <c r="D435" s="20"/>
      <c r="E435" s="21"/>
      <c r="F435" s="23"/>
      <c r="G435" s="20"/>
    </row>
    <row r="436" spans="3:7" s="25" customFormat="1" x14ac:dyDescent="0.25">
      <c r="C436" s="20"/>
      <c r="D436" s="20"/>
      <c r="E436" s="21"/>
      <c r="F436" s="23"/>
      <c r="G436" s="20"/>
    </row>
    <row r="437" spans="3:7" s="25" customFormat="1" x14ac:dyDescent="0.25">
      <c r="C437" s="20"/>
      <c r="D437" s="20"/>
      <c r="E437" s="21"/>
      <c r="F437" s="23"/>
      <c r="G437" s="20"/>
    </row>
    <row r="438" spans="3:7" s="25" customFormat="1" x14ac:dyDescent="0.25">
      <c r="C438" s="20"/>
      <c r="D438" s="20"/>
      <c r="E438" s="21"/>
      <c r="F438" s="23"/>
      <c r="G438" s="20"/>
    </row>
    <row r="439" spans="3:7" s="25" customFormat="1" x14ac:dyDescent="0.25">
      <c r="C439" s="20"/>
      <c r="D439" s="20"/>
      <c r="E439" s="21"/>
      <c r="F439" s="23"/>
      <c r="G439" s="20"/>
    </row>
    <row r="440" spans="3:7" s="25" customFormat="1" x14ac:dyDescent="0.25">
      <c r="C440" s="20"/>
      <c r="D440" s="20"/>
      <c r="E440" s="21"/>
      <c r="F440" s="23"/>
      <c r="G440" s="20"/>
    </row>
    <row r="441" spans="3:7" s="25" customFormat="1" x14ac:dyDescent="0.25">
      <c r="C441" s="20"/>
      <c r="D441" s="20"/>
      <c r="E441" s="21"/>
      <c r="F441" s="23"/>
      <c r="G441" s="20"/>
    </row>
    <row r="442" spans="3:7" s="25" customFormat="1" x14ac:dyDescent="0.25">
      <c r="C442" s="20"/>
      <c r="D442" s="20"/>
      <c r="E442" s="21"/>
      <c r="F442" s="23"/>
      <c r="G442" s="20"/>
    </row>
    <row r="443" spans="3:7" s="25" customFormat="1" x14ac:dyDescent="0.25">
      <c r="C443" s="20"/>
      <c r="D443" s="20"/>
      <c r="E443" s="21"/>
      <c r="F443" s="23"/>
      <c r="G443" s="20"/>
    </row>
    <row r="444" spans="3:7" s="25" customFormat="1" x14ac:dyDescent="0.25">
      <c r="C444" s="20"/>
      <c r="D444" s="20"/>
      <c r="E444" s="21"/>
      <c r="F444" s="23"/>
      <c r="G444" s="20"/>
    </row>
    <row r="445" spans="3:7" s="25" customFormat="1" x14ac:dyDescent="0.25">
      <c r="C445" s="20"/>
      <c r="D445" s="20"/>
      <c r="E445" s="21"/>
      <c r="F445" s="23"/>
      <c r="G445" s="20"/>
    </row>
    <row r="446" spans="3:7" s="25" customFormat="1" x14ac:dyDescent="0.25">
      <c r="C446" s="20"/>
      <c r="D446" s="20"/>
      <c r="E446" s="21"/>
      <c r="F446" s="23"/>
      <c r="G446" s="20"/>
    </row>
    <row r="447" spans="3:7" s="25" customFormat="1" x14ac:dyDescent="0.25">
      <c r="C447" s="20"/>
      <c r="D447" s="20"/>
      <c r="E447" s="21"/>
      <c r="F447" s="23"/>
      <c r="G447" s="20"/>
    </row>
    <row r="448" spans="3:7" s="25" customFormat="1" x14ac:dyDescent="0.25">
      <c r="C448" s="20"/>
      <c r="D448" s="20"/>
      <c r="E448" s="21"/>
      <c r="F448" s="23"/>
      <c r="G448" s="20"/>
    </row>
    <row r="449" spans="3:7" s="25" customFormat="1" x14ac:dyDescent="0.25">
      <c r="C449" s="20"/>
      <c r="D449" s="20"/>
      <c r="E449" s="21"/>
      <c r="F449" s="23"/>
      <c r="G449" s="20"/>
    </row>
    <row r="450" spans="3:7" s="25" customFormat="1" x14ac:dyDescent="0.25">
      <c r="C450" s="20"/>
      <c r="D450" s="20"/>
      <c r="E450" s="21"/>
      <c r="F450" s="23"/>
      <c r="G450" s="20"/>
    </row>
    <row r="451" spans="3:7" s="25" customFormat="1" x14ac:dyDescent="0.25">
      <c r="C451" s="20"/>
      <c r="D451" s="20"/>
      <c r="E451" s="21"/>
      <c r="F451" s="23"/>
      <c r="G451" s="20"/>
    </row>
    <row r="452" spans="3:7" s="25" customFormat="1" x14ac:dyDescent="0.25">
      <c r="C452" s="20"/>
      <c r="D452" s="20"/>
      <c r="E452" s="21"/>
      <c r="F452" s="23"/>
      <c r="G452" s="20"/>
    </row>
    <row r="453" spans="3:7" s="25" customFormat="1" x14ac:dyDescent="0.25">
      <c r="C453" s="20"/>
      <c r="D453" s="20"/>
      <c r="E453" s="21"/>
      <c r="F453" s="23"/>
      <c r="G453" s="20"/>
    </row>
    <row r="454" spans="3:7" s="25" customFormat="1" x14ac:dyDescent="0.25">
      <c r="C454" s="20"/>
      <c r="D454" s="20"/>
      <c r="E454" s="21"/>
      <c r="F454" s="23"/>
      <c r="G454" s="20"/>
    </row>
    <row r="455" spans="3:7" s="25" customFormat="1" x14ac:dyDescent="0.25">
      <c r="C455" s="20"/>
      <c r="D455" s="20"/>
      <c r="E455" s="21"/>
      <c r="F455" s="23"/>
      <c r="G455" s="20"/>
    </row>
    <row r="456" spans="3:7" s="25" customFormat="1" x14ac:dyDescent="0.25">
      <c r="C456" s="20"/>
      <c r="D456" s="20"/>
      <c r="E456" s="21"/>
      <c r="F456" s="23"/>
      <c r="G456" s="20"/>
    </row>
    <row r="457" spans="3:7" s="25" customFormat="1" x14ac:dyDescent="0.25">
      <c r="C457" s="20"/>
      <c r="D457" s="20"/>
      <c r="E457" s="21"/>
      <c r="F457" s="23"/>
      <c r="G457" s="20"/>
    </row>
    <row r="458" spans="3:7" s="25" customFormat="1" x14ac:dyDescent="0.25">
      <c r="C458" s="20"/>
      <c r="D458" s="20"/>
      <c r="E458" s="21"/>
      <c r="F458" s="23"/>
      <c r="G458" s="20"/>
    </row>
    <row r="459" spans="3:7" s="25" customFormat="1" x14ac:dyDescent="0.25">
      <c r="C459" s="20"/>
      <c r="D459" s="20"/>
      <c r="E459" s="21"/>
      <c r="F459" s="23"/>
      <c r="G459" s="20"/>
    </row>
    <row r="460" spans="3:7" s="25" customFormat="1" x14ac:dyDescent="0.25">
      <c r="C460" s="20"/>
      <c r="D460" s="20"/>
      <c r="E460" s="21"/>
      <c r="F460" s="23"/>
      <c r="G460" s="20"/>
    </row>
    <row r="461" spans="3:7" s="25" customFormat="1" x14ac:dyDescent="0.25">
      <c r="C461" s="20"/>
      <c r="D461" s="20"/>
      <c r="E461" s="21"/>
      <c r="F461" s="23"/>
      <c r="G461" s="20"/>
    </row>
    <row r="462" spans="3:7" s="25" customFormat="1" x14ac:dyDescent="0.25">
      <c r="C462" s="20"/>
      <c r="D462" s="20"/>
      <c r="E462" s="21"/>
      <c r="F462" s="23"/>
      <c r="G462" s="20"/>
    </row>
    <row r="463" spans="3:7" s="25" customFormat="1" x14ac:dyDescent="0.25">
      <c r="C463" s="20"/>
      <c r="D463" s="20"/>
      <c r="E463" s="21"/>
      <c r="F463" s="23"/>
      <c r="G463" s="20"/>
    </row>
    <row r="464" spans="3:7" s="25" customFormat="1" x14ac:dyDescent="0.25">
      <c r="C464" s="20"/>
      <c r="D464" s="20"/>
      <c r="E464" s="21"/>
      <c r="F464" s="23"/>
      <c r="G464" s="20"/>
    </row>
    <row r="465" spans="3:7" s="25" customFormat="1" x14ac:dyDescent="0.25">
      <c r="C465" s="20"/>
      <c r="D465" s="20"/>
      <c r="E465" s="21"/>
      <c r="F465" s="23"/>
      <c r="G465" s="20"/>
    </row>
    <row r="466" spans="3:7" s="25" customFormat="1" x14ac:dyDescent="0.25">
      <c r="C466" s="20"/>
      <c r="D466" s="20"/>
      <c r="E466" s="21"/>
      <c r="F466" s="23"/>
      <c r="G466" s="20"/>
    </row>
    <row r="467" spans="3:7" s="25" customFormat="1" x14ac:dyDescent="0.25">
      <c r="C467" s="20"/>
      <c r="D467" s="20"/>
      <c r="E467" s="21"/>
      <c r="F467" s="23"/>
      <c r="G467" s="20"/>
    </row>
    <row r="468" spans="3:7" s="25" customFormat="1" x14ac:dyDescent="0.25">
      <c r="C468" s="20"/>
      <c r="D468" s="20"/>
      <c r="E468" s="21"/>
      <c r="F468" s="23"/>
      <c r="G468" s="20"/>
    </row>
    <row r="469" spans="3:7" s="25" customFormat="1" x14ac:dyDescent="0.25">
      <c r="C469" s="20"/>
      <c r="D469" s="20"/>
      <c r="E469" s="21"/>
      <c r="F469" s="23"/>
      <c r="G469" s="20"/>
    </row>
    <row r="470" spans="3:7" s="25" customFormat="1" x14ac:dyDescent="0.25">
      <c r="C470" s="20"/>
      <c r="D470" s="20"/>
      <c r="E470" s="21"/>
      <c r="F470" s="23"/>
      <c r="G470" s="20"/>
    </row>
    <row r="471" spans="3:7" s="25" customFormat="1" x14ac:dyDescent="0.25">
      <c r="C471" s="20"/>
      <c r="D471" s="20"/>
      <c r="E471" s="21"/>
      <c r="F471" s="23"/>
      <c r="G471" s="20"/>
    </row>
    <row r="472" spans="3:7" s="25" customFormat="1" x14ac:dyDescent="0.25">
      <c r="C472" s="20"/>
      <c r="D472" s="20"/>
      <c r="E472" s="21"/>
      <c r="F472" s="23"/>
      <c r="G472" s="20"/>
    </row>
    <row r="473" spans="3:7" s="25" customFormat="1" x14ac:dyDescent="0.25">
      <c r="C473" s="20"/>
      <c r="D473" s="20"/>
      <c r="E473" s="21"/>
      <c r="F473" s="23"/>
      <c r="G473" s="20"/>
    </row>
    <row r="474" spans="3:7" s="25" customFormat="1" x14ac:dyDescent="0.25">
      <c r="C474" s="20"/>
      <c r="D474" s="20"/>
      <c r="E474" s="21"/>
      <c r="F474" s="23"/>
      <c r="G474" s="20"/>
    </row>
    <row r="475" spans="3:7" s="25" customFormat="1" x14ac:dyDescent="0.25">
      <c r="C475" s="20"/>
      <c r="D475" s="20"/>
      <c r="E475" s="21"/>
      <c r="F475" s="23"/>
      <c r="G475" s="20"/>
    </row>
    <row r="476" spans="3:7" s="25" customFormat="1" x14ac:dyDescent="0.25">
      <c r="C476" s="20"/>
      <c r="D476" s="20"/>
      <c r="E476" s="21"/>
      <c r="F476" s="23"/>
      <c r="G476" s="20"/>
    </row>
    <row r="477" spans="3:7" s="25" customFormat="1" x14ac:dyDescent="0.25">
      <c r="C477" s="20"/>
      <c r="D477" s="20"/>
      <c r="E477" s="21"/>
      <c r="F477" s="23"/>
      <c r="G477" s="20"/>
    </row>
    <row r="478" spans="3:7" s="25" customFormat="1" x14ac:dyDescent="0.25">
      <c r="C478" s="20"/>
      <c r="D478" s="20"/>
      <c r="E478" s="21"/>
      <c r="F478" s="23"/>
      <c r="G478" s="20"/>
    </row>
    <row r="479" spans="3:7" s="25" customFormat="1" x14ac:dyDescent="0.25">
      <c r="C479" s="20"/>
      <c r="D479" s="20"/>
      <c r="E479" s="21"/>
      <c r="F479" s="23"/>
      <c r="G479" s="20"/>
    </row>
    <row r="480" spans="3:7" s="25" customFormat="1" x14ac:dyDescent="0.25">
      <c r="C480" s="20"/>
      <c r="D480" s="20"/>
      <c r="E480" s="21"/>
      <c r="F480" s="23"/>
      <c r="G480" s="20"/>
    </row>
    <row r="481" spans="3:7" s="25" customFormat="1" x14ac:dyDescent="0.25">
      <c r="C481" s="20"/>
      <c r="D481" s="20"/>
      <c r="E481" s="21"/>
      <c r="F481" s="23"/>
      <c r="G481" s="20"/>
    </row>
    <row r="482" spans="3:7" s="25" customFormat="1" x14ac:dyDescent="0.25">
      <c r="C482" s="20"/>
      <c r="D482" s="20"/>
      <c r="E482" s="21"/>
      <c r="F482" s="23"/>
      <c r="G482" s="20"/>
    </row>
    <row r="483" spans="3:7" s="25" customFormat="1" x14ac:dyDescent="0.25">
      <c r="C483" s="20"/>
      <c r="D483" s="20"/>
      <c r="E483" s="21"/>
      <c r="F483" s="23"/>
      <c r="G483" s="20"/>
    </row>
    <row r="484" spans="3:7" s="25" customFormat="1" x14ac:dyDescent="0.25">
      <c r="C484" s="20"/>
      <c r="D484" s="20"/>
      <c r="E484" s="21"/>
      <c r="F484" s="23"/>
      <c r="G484" s="20"/>
    </row>
    <row r="485" spans="3:7" s="25" customFormat="1" x14ac:dyDescent="0.25">
      <c r="C485" s="20"/>
      <c r="D485" s="20"/>
      <c r="E485" s="21"/>
      <c r="F485" s="23"/>
      <c r="G485" s="20"/>
    </row>
    <row r="486" spans="3:7" s="25" customFormat="1" x14ac:dyDescent="0.25">
      <c r="C486" s="20"/>
      <c r="D486" s="20"/>
      <c r="E486" s="21"/>
      <c r="F486" s="23"/>
      <c r="G486" s="20"/>
    </row>
    <row r="487" spans="3:7" s="25" customFormat="1" x14ac:dyDescent="0.25">
      <c r="C487" s="20"/>
      <c r="D487" s="20"/>
      <c r="E487" s="21"/>
      <c r="F487" s="23"/>
      <c r="G487" s="20"/>
    </row>
    <row r="488" spans="3:7" s="25" customFormat="1" x14ac:dyDescent="0.25">
      <c r="C488" s="20"/>
      <c r="D488" s="20"/>
      <c r="E488" s="21"/>
      <c r="F488" s="23"/>
      <c r="G488" s="20"/>
    </row>
    <row r="489" spans="3:7" s="25" customFormat="1" x14ac:dyDescent="0.25">
      <c r="C489" s="20"/>
      <c r="D489" s="20"/>
      <c r="E489" s="21"/>
      <c r="F489" s="23"/>
      <c r="G489" s="20"/>
    </row>
    <row r="490" spans="3:7" s="25" customFormat="1" x14ac:dyDescent="0.25">
      <c r="C490" s="20"/>
      <c r="D490" s="20"/>
      <c r="E490" s="21"/>
      <c r="F490" s="23"/>
      <c r="G490" s="20"/>
    </row>
    <row r="491" spans="3:7" s="25" customFormat="1" x14ac:dyDescent="0.25">
      <c r="C491" s="20"/>
      <c r="D491" s="20"/>
      <c r="E491" s="21"/>
      <c r="F491" s="23"/>
      <c r="G491" s="20"/>
    </row>
    <row r="492" spans="3:7" s="25" customFormat="1" x14ac:dyDescent="0.25">
      <c r="C492" s="20"/>
      <c r="D492" s="20"/>
      <c r="E492" s="21"/>
      <c r="F492" s="23"/>
      <c r="G492" s="20"/>
    </row>
    <row r="493" spans="3:7" s="25" customFormat="1" x14ac:dyDescent="0.25">
      <c r="C493" s="20"/>
      <c r="D493" s="20"/>
      <c r="E493" s="21"/>
      <c r="F493" s="23"/>
      <c r="G493" s="20"/>
    </row>
    <row r="494" spans="3:7" s="25" customFormat="1" x14ac:dyDescent="0.25">
      <c r="C494" s="20"/>
      <c r="D494" s="20"/>
      <c r="E494" s="21"/>
      <c r="F494" s="23"/>
      <c r="G494" s="20"/>
    </row>
    <row r="495" spans="3:7" s="25" customFormat="1" x14ac:dyDescent="0.25">
      <c r="C495" s="20"/>
      <c r="D495" s="20"/>
      <c r="E495" s="21"/>
      <c r="F495" s="23"/>
      <c r="G495" s="20"/>
    </row>
    <row r="496" spans="3:7" s="25" customFormat="1" x14ac:dyDescent="0.25">
      <c r="C496" s="20"/>
      <c r="D496" s="20"/>
      <c r="E496" s="21"/>
      <c r="F496" s="23"/>
      <c r="G496" s="20"/>
    </row>
    <row r="497" spans="3:7" s="25" customFormat="1" x14ac:dyDescent="0.25">
      <c r="C497" s="20"/>
      <c r="D497" s="20"/>
      <c r="E497" s="21"/>
      <c r="F497" s="23"/>
      <c r="G497" s="20"/>
    </row>
    <row r="498" spans="3:7" s="25" customFormat="1" x14ac:dyDescent="0.25">
      <c r="C498" s="20"/>
      <c r="D498" s="20"/>
      <c r="E498" s="21"/>
      <c r="F498" s="23"/>
      <c r="G498" s="20"/>
    </row>
    <row r="499" spans="3:7" s="25" customFormat="1" x14ac:dyDescent="0.25">
      <c r="C499" s="20"/>
      <c r="D499" s="20"/>
      <c r="E499" s="21"/>
      <c r="F499" s="23"/>
      <c r="G499" s="20"/>
    </row>
    <row r="500" spans="3:7" s="25" customFormat="1" x14ac:dyDescent="0.25">
      <c r="C500" s="20"/>
      <c r="D500" s="20"/>
      <c r="E500" s="21"/>
      <c r="F500" s="23"/>
      <c r="G500" s="20"/>
    </row>
    <row r="501" spans="3:7" s="25" customFormat="1" x14ac:dyDescent="0.25">
      <c r="C501" s="20"/>
      <c r="D501" s="20"/>
      <c r="E501" s="21"/>
      <c r="F501" s="23"/>
      <c r="G501" s="20"/>
    </row>
    <row r="502" spans="3:7" s="25" customFormat="1" x14ac:dyDescent="0.25">
      <c r="C502" s="20"/>
      <c r="D502" s="20"/>
      <c r="E502" s="21"/>
      <c r="F502" s="23"/>
      <c r="G502" s="20"/>
    </row>
    <row r="503" spans="3:7" s="25" customFormat="1" x14ac:dyDescent="0.25">
      <c r="C503" s="20"/>
      <c r="D503" s="20"/>
      <c r="E503" s="21"/>
      <c r="F503" s="23"/>
      <c r="G503" s="20"/>
    </row>
    <row r="504" spans="3:7" s="25" customFormat="1" x14ac:dyDescent="0.25">
      <c r="C504" s="20"/>
      <c r="D504" s="20"/>
      <c r="E504" s="21"/>
      <c r="F504" s="23"/>
      <c r="G504" s="20"/>
    </row>
    <row r="505" spans="3:7" s="25" customFormat="1" x14ac:dyDescent="0.25">
      <c r="C505" s="20"/>
      <c r="D505" s="20"/>
      <c r="E505" s="21"/>
      <c r="F505" s="23"/>
      <c r="G505" s="20"/>
    </row>
    <row r="506" spans="3:7" s="25" customFormat="1" x14ac:dyDescent="0.25">
      <c r="C506" s="20"/>
      <c r="D506" s="20"/>
      <c r="E506" s="21"/>
      <c r="F506" s="23"/>
      <c r="G506" s="20"/>
    </row>
    <row r="507" spans="3:7" s="25" customFormat="1" x14ac:dyDescent="0.25">
      <c r="C507" s="20"/>
      <c r="D507" s="20"/>
      <c r="E507" s="21"/>
      <c r="F507" s="23"/>
      <c r="G507" s="20"/>
    </row>
    <row r="508" spans="3:7" s="25" customFormat="1" x14ac:dyDescent="0.25">
      <c r="C508" s="20"/>
      <c r="D508" s="20"/>
      <c r="E508" s="21"/>
      <c r="F508" s="23"/>
      <c r="G508" s="20"/>
    </row>
    <row r="509" spans="3:7" s="25" customFormat="1" x14ac:dyDescent="0.25">
      <c r="C509" s="20"/>
      <c r="D509" s="20"/>
      <c r="E509" s="21"/>
      <c r="F509" s="23"/>
      <c r="G509" s="20"/>
    </row>
    <row r="510" spans="3:7" s="25" customFormat="1" x14ac:dyDescent="0.25">
      <c r="C510" s="20"/>
      <c r="D510" s="20"/>
      <c r="E510" s="21"/>
      <c r="F510" s="23"/>
      <c r="G510" s="20"/>
    </row>
    <row r="511" spans="3:7" s="25" customFormat="1" x14ac:dyDescent="0.25">
      <c r="C511" s="20"/>
      <c r="D511" s="20"/>
      <c r="E511" s="21"/>
      <c r="F511" s="23"/>
      <c r="G511" s="20"/>
    </row>
    <row r="512" spans="3:7" s="25" customFormat="1" x14ac:dyDescent="0.25">
      <c r="C512" s="20"/>
      <c r="D512" s="20"/>
      <c r="E512" s="21"/>
      <c r="F512" s="23"/>
      <c r="G512" s="20"/>
    </row>
    <row r="513" spans="3:7" s="25" customFormat="1" x14ac:dyDescent="0.25">
      <c r="C513" s="20"/>
      <c r="D513" s="20"/>
      <c r="E513" s="21"/>
      <c r="F513" s="23"/>
      <c r="G513" s="20"/>
    </row>
    <row r="514" spans="3:7" s="25" customFormat="1" x14ac:dyDescent="0.25">
      <c r="C514" s="20"/>
      <c r="D514" s="20"/>
      <c r="E514" s="21"/>
      <c r="F514" s="23"/>
      <c r="G514" s="20"/>
    </row>
    <row r="515" spans="3:7" s="25" customFormat="1" x14ac:dyDescent="0.25">
      <c r="C515" s="20"/>
      <c r="D515" s="20"/>
      <c r="E515" s="21"/>
      <c r="F515" s="23"/>
      <c r="G515" s="20"/>
    </row>
    <row r="516" spans="3:7" s="25" customFormat="1" x14ac:dyDescent="0.25">
      <c r="C516" s="20"/>
      <c r="D516" s="20"/>
      <c r="E516" s="21"/>
      <c r="F516" s="23"/>
      <c r="G516" s="20"/>
    </row>
    <row r="517" spans="3:7" s="25" customFormat="1" x14ac:dyDescent="0.25">
      <c r="C517" s="20"/>
      <c r="D517" s="20"/>
      <c r="E517" s="21"/>
      <c r="F517" s="23"/>
      <c r="G517" s="20"/>
    </row>
    <row r="518" spans="3:7" s="25" customFormat="1" x14ac:dyDescent="0.25">
      <c r="C518" s="20"/>
      <c r="D518" s="20"/>
      <c r="E518" s="21"/>
      <c r="F518" s="23"/>
      <c r="G518" s="20"/>
    </row>
    <row r="519" spans="3:7" s="25" customFormat="1" x14ac:dyDescent="0.25">
      <c r="C519" s="20"/>
      <c r="D519" s="20"/>
      <c r="E519" s="21"/>
      <c r="F519" s="23"/>
      <c r="G519" s="20"/>
    </row>
    <row r="520" spans="3:7" s="25" customFormat="1" x14ac:dyDescent="0.25">
      <c r="C520" s="20"/>
      <c r="D520" s="20"/>
      <c r="E520" s="21"/>
      <c r="F520" s="23"/>
      <c r="G520" s="20"/>
    </row>
    <row r="521" spans="3:7" s="25" customFormat="1" x14ac:dyDescent="0.25">
      <c r="C521" s="20"/>
      <c r="D521" s="20"/>
      <c r="E521" s="21"/>
      <c r="F521" s="23"/>
      <c r="G521" s="20"/>
    </row>
    <row r="522" spans="3:7" s="25" customFormat="1" x14ac:dyDescent="0.25">
      <c r="C522" s="20"/>
      <c r="D522" s="20"/>
      <c r="E522" s="21"/>
      <c r="F522" s="23"/>
      <c r="G522" s="20"/>
    </row>
    <row r="523" spans="3:7" s="25" customFormat="1" x14ac:dyDescent="0.25">
      <c r="C523" s="20"/>
      <c r="D523" s="20"/>
      <c r="E523" s="21"/>
      <c r="F523" s="23"/>
      <c r="G523" s="20"/>
    </row>
    <row r="524" spans="3:7" s="25" customFormat="1" x14ac:dyDescent="0.25">
      <c r="C524" s="20"/>
      <c r="D524" s="20"/>
      <c r="E524" s="21"/>
      <c r="F524" s="23"/>
      <c r="G524" s="20"/>
    </row>
    <row r="525" spans="3:7" s="25" customFormat="1" x14ac:dyDescent="0.25">
      <c r="C525" s="20"/>
      <c r="D525" s="20"/>
      <c r="E525" s="21"/>
      <c r="F525" s="23"/>
      <c r="G525" s="20"/>
    </row>
    <row r="526" spans="3:7" s="25" customFormat="1" x14ac:dyDescent="0.25">
      <c r="C526" s="20"/>
      <c r="D526" s="20"/>
      <c r="E526" s="21"/>
      <c r="F526" s="23"/>
      <c r="G526" s="20"/>
    </row>
    <row r="527" spans="3:7" s="25" customFormat="1" x14ac:dyDescent="0.25">
      <c r="C527" s="20"/>
      <c r="D527" s="20"/>
      <c r="E527" s="21"/>
      <c r="F527" s="23"/>
      <c r="G527" s="20"/>
    </row>
    <row r="528" spans="3:7" s="25" customFormat="1" x14ac:dyDescent="0.25">
      <c r="C528" s="20"/>
      <c r="D528" s="20"/>
      <c r="E528" s="21"/>
      <c r="F528" s="23"/>
      <c r="G528" s="20"/>
    </row>
    <row r="529" spans="3:7" s="25" customFormat="1" x14ac:dyDescent="0.25">
      <c r="C529" s="20"/>
      <c r="D529" s="20"/>
      <c r="E529" s="21"/>
      <c r="F529" s="23"/>
      <c r="G529" s="20"/>
    </row>
    <row r="530" spans="3:7" s="25" customFormat="1" x14ac:dyDescent="0.25">
      <c r="C530" s="20"/>
      <c r="D530" s="20"/>
      <c r="E530" s="21"/>
      <c r="F530" s="23"/>
      <c r="G530" s="20"/>
    </row>
    <row r="531" spans="3:7" s="25" customFormat="1" x14ac:dyDescent="0.25">
      <c r="C531" s="20"/>
      <c r="D531" s="20"/>
      <c r="E531" s="21"/>
      <c r="F531" s="23"/>
      <c r="G531" s="20"/>
    </row>
    <row r="532" spans="3:7" s="25" customFormat="1" x14ac:dyDescent="0.25">
      <c r="C532" s="20"/>
      <c r="D532" s="20"/>
      <c r="E532" s="21"/>
      <c r="F532" s="23"/>
      <c r="G532" s="20"/>
    </row>
    <row r="533" spans="3:7" s="25" customFormat="1" x14ac:dyDescent="0.25">
      <c r="C533" s="20"/>
      <c r="D533" s="20"/>
      <c r="E533" s="21"/>
      <c r="F533" s="23"/>
      <c r="G533" s="20"/>
    </row>
    <row r="534" spans="3:7" s="25" customFormat="1" x14ac:dyDescent="0.25">
      <c r="C534" s="20"/>
      <c r="D534" s="20"/>
      <c r="E534" s="21"/>
      <c r="F534" s="23"/>
      <c r="G534" s="20"/>
    </row>
    <row r="535" spans="3:7" s="25" customFormat="1" x14ac:dyDescent="0.25">
      <c r="C535" s="20"/>
      <c r="D535" s="20"/>
      <c r="E535" s="21"/>
      <c r="F535" s="23"/>
      <c r="G535" s="20"/>
    </row>
    <row r="536" spans="3:7" s="25" customFormat="1" x14ac:dyDescent="0.25">
      <c r="C536" s="20"/>
      <c r="D536" s="20"/>
      <c r="E536" s="21"/>
      <c r="F536" s="23"/>
      <c r="G536" s="20"/>
    </row>
    <row r="537" spans="3:7" s="25" customFormat="1" x14ac:dyDescent="0.25">
      <c r="C537" s="20"/>
      <c r="D537" s="20"/>
      <c r="E537" s="21"/>
      <c r="F537" s="23"/>
      <c r="G537" s="20"/>
    </row>
    <row r="538" spans="3:7" s="25" customFormat="1" x14ac:dyDescent="0.25">
      <c r="C538" s="20"/>
      <c r="D538" s="20"/>
      <c r="E538" s="21"/>
      <c r="F538" s="23"/>
      <c r="G538" s="20"/>
    </row>
    <row r="539" spans="3:7" s="25" customFormat="1" x14ac:dyDescent="0.25">
      <c r="C539" s="20"/>
      <c r="D539" s="20"/>
      <c r="E539" s="21"/>
      <c r="F539" s="23"/>
      <c r="G539" s="20"/>
    </row>
    <row r="540" spans="3:7" s="25" customFormat="1" x14ac:dyDescent="0.25">
      <c r="C540" s="20"/>
      <c r="D540" s="20"/>
      <c r="E540" s="21"/>
      <c r="F540" s="23"/>
      <c r="G540" s="20"/>
    </row>
    <row r="541" spans="3:7" s="25" customFormat="1" x14ac:dyDescent="0.25">
      <c r="C541" s="20"/>
      <c r="D541" s="20"/>
      <c r="E541" s="21"/>
      <c r="F541" s="23"/>
      <c r="G541" s="20"/>
    </row>
    <row r="542" spans="3:7" s="25" customFormat="1" x14ac:dyDescent="0.25">
      <c r="C542" s="20"/>
      <c r="D542" s="20"/>
      <c r="E542" s="21"/>
      <c r="F542" s="23"/>
      <c r="G542" s="20"/>
    </row>
    <row r="543" spans="3:7" s="25" customFormat="1" x14ac:dyDescent="0.25">
      <c r="C543" s="20"/>
      <c r="D543" s="20"/>
      <c r="E543" s="21"/>
      <c r="F543" s="23"/>
      <c r="G543" s="20"/>
    </row>
    <row r="544" spans="3:7" s="25" customFormat="1" x14ac:dyDescent="0.25">
      <c r="C544" s="20"/>
      <c r="D544" s="20"/>
      <c r="E544" s="21"/>
      <c r="F544" s="23"/>
      <c r="G544" s="20"/>
    </row>
    <row r="545" spans="3:7" s="25" customFormat="1" x14ac:dyDescent="0.25">
      <c r="C545" s="20"/>
      <c r="D545" s="20"/>
      <c r="E545" s="21"/>
      <c r="F545" s="23"/>
      <c r="G545" s="20"/>
    </row>
    <row r="546" spans="3:7" s="25" customFormat="1" x14ac:dyDescent="0.25">
      <c r="C546" s="20"/>
      <c r="D546" s="20"/>
      <c r="E546" s="21"/>
      <c r="F546" s="23"/>
      <c r="G546" s="20"/>
    </row>
    <row r="547" spans="3:7" s="25" customFormat="1" x14ac:dyDescent="0.25">
      <c r="C547" s="20"/>
      <c r="D547" s="20"/>
      <c r="E547" s="21"/>
      <c r="F547" s="23"/>
      <c r="G547" s="20"/>
    </row>
    <row r="548" spans="3:7" s="25" customFormat="1" x14ac:dyDescent="0.25">
      <c r="C548" s="20"/>
      <c r="D548" s="20"/>
      <c r="E548" s="21"/>
      <c r="F548" s="23"/>
      <c r="G548" s="20"/>
    </row>
    <row r="549" spans="3:7" s="25" customFormat="1" x14ac:dyDescent="0.25">
      <c r="C549" s="20"/>
      <c r="D549" s="20"/>
      <c r="E549" s="21"/>
      <c r="F549" s="23"/>
      <c r="G549" s="20"/>
    </row>
    <row r="550" spans="3:7" s="25" customFormat="1" x14ac:dyDescent="0.25">
      <c r="C550" s="20"/>
      <c r="D550" s="20"/>
      <c r="E550" s="21"/>
      <c r="F550" s="23"/>
      <c r="G550" s="20"/>
    </row>
    <row r="551" spans="3:7" s="25" customFormat="1" x14ac:dyDescent="0.25">
      <c r="C551" s="20"/>
      <c r="D551" s="20"/>
      <c r="E551" s="21"/>
      <c r="F551" s="23"/>
      <c r="G551" s="20"/>
    </row>
    <row r="552" spans="3:7" s="25" customFormat="1" x14ac:dyDescent="0.25">
      <c r="C552" s="20"/>
      <c r="D552" s="20"/>
      <c r="E552" s="21"/>
      <c r="F552" s="23"/>
      <c r="G552" s="20"/>
    </row>
    <row r="553" spans="3:7" s="25" customFormat="1" x14ac:dyDescent="0.25">
      <c r="C553" s="20"/>
      <c r="D553" s="20"/>
      <c r="E553" s="21"/>
      <c r="F553" s="23"/>
      <c r="G553" s="20"/>
    </row>
    <row r="554" spans="3:7" s="25" customFormat="1" x14ac:dyDescent="0.25">
      <c r="C554" s="20"/>
      <c r="D554" s="20"/>
      <c r="E554" s="21"/>
      <c r="F554" s="23"/>
      <c r="G554" s="20"/>
    </row>
    <row r="555" spans="3:7" s="25" customFormat="1" x14ac:dyDescent="0.25">
      <c r="C555" s="20"/>
      <c r="D555" s="20"/>
      <c r="E555" s="21"/>
      <c r="F555" s="23"/>
      <c r="G555" s="20"/>
    </row>
    <row r="556" spans="3:7" s="25" customFormat="1" x14ac:dyDescent="0.25">
      <c r="C556" s="20"/>
      <c r="D556" s="20"/>
      <c r="E556" s="21"/>
      <c r="F556" s="23"/>
      <c r="G556" s="20"/>
    </row>
    <row r="557" spans="3:7" s="25" customFormat="1" x14ac:dyDescent="0.25">
      <c r="C557" s="20"/>
      <c r="D557" s="20"/>
      <c r="E557" s="21"/>
      <c r="F557" s="23"/>
      <c r="G557" s="20"/>
    </row>
    <row r="558" spans="3:7" s="25" customFormat="1" x14ac:dyDescent="0.25">
      <c r="C558" s="20"/>
      <c r="D558" s="20"/>
      <c r="E558" s="21"/>
      <c r="F558" s="23"/>
      <c r="G558" s="20"/>
    </row>
    <row r="559" spans="3:7" s="25" customFormat="1" x14ac:dyDescent="0.25">
      <c r="C559" s="20"/>
      <c r="D559" s="20"/>
      <c r="E559" s="21"/>
      <c r="F559" s="23"/>
      <c r="G559" s="20"/>
    </row>
    <row r="560" spans="3:7" s="25" customFormat="1" x14ac:dyDescent="0.25">
      <c r="C560" s="20"/>
      <c r="D560" s="20"/>
      <c r="E560" s="21"/>
      <c r="F560" s="23"/>
      <c r="G560" s="20"/>
    </row>
    <row r="561" spans="3:7" s="25" customFormat="1" x14ac:dyDescent="0.25">
      <c r="C561" s="20"/>
      <c r="D561" s="20"/>
      <c r="E561" s="21"/>
      <c r="F561" s="23"/>
      <c r="G561" s="20"/>
    </row>
    <row r="562" spans="3:7" s="25" customFormat="1" x14ac:dyDescent="0.25">
      <c r="C562" s="20"/>
      <c r="D562" s="20"/>
      <c r="E562" s="21"/>
      <c r="F562" s="23"/>
      <c r="G562" s="20"/>
    </row>
    <row r="563" spans="3:7" s="25" customFormat="1" x14ac:dyDescent="0.25">
      <c r="C563" s="20"/>
      <c r="D563" s="20"/>
      <c r="E563" s="21"/>
      <c r="F563" s="23"/>
      <c r="G563" s="20"/>
    </row>
    <row r="564" spans="3:7" s="25" customFormat="1" x14ac:dyDescent="0.25">
      <c r="C564" s="20"/>
      <c r="D564" s="20"/>
      <c r="E564" s="21"/>
      <c r="F564" s="23"/>
      <c r="G564" s="20"/>
    </row>
    <row r="565" spans="3:7" s="25" customFormat="1" x14ac:dyDescent="0.25">
      <c r="C565" s="20"/>
      <c r="D565" s="20"/>
      <c r="E565" s="21"/>
      <c r="F565" s="23"/>
      <c r="G565" s="20"/>
    </row>
    <row r="566" spans="3:7" s="25" customFormat="1" x14ac:dyDescent="0.25">
      <c r="C566" s="20"/>
      <c r="D566" s="20"/>
      <c r="E566" s="21"/>
      <c r="F566" s="23"/>
      <c r="G566" s="20"/>
    </row>
    <row r="567" spans="3:7" s="25" customFormat="1" x14ac:dyDescent="0.25">
      <c r="C567" s="20"/>
      <c r="D567" s="20"/>
      <c r="E567" s="21"/>
      <c r="F567" s="23"/>
      <c r="G567" s="20"/>
    </row>
    <row r="568" spans="3:7" s="25" customFormat="1" x14ac:dyDescent="0.25">
      <c r="C568" s="20"/>
      <c r="D568" s="20"/>
      <c r="E568" s="21"/>
      <c r="F568" s="23"/>
      <c r="G568" s="20"/>
    </row>
    <row r="569" spans="3:7" s="25" customFormat="1" x14ac:dyDescent="0.25">
      <c r="C569" s="20"/>
      <c r="D569" s="20"/>
      <c r="E569" s="21"/>
      <c r="F569" s="23"/>
      <c r="G569" s="20"/>
    </row>
    <row r="570" spans="3:7" s="25" customFormat="1" x14ac:dyDescent="0.25">
      <c r="C570" s="20"/>
      <c r="D570" s="20"/>
      <c r="E570" s="21"/>
      <c r="F570" s="23"/>
      <c r="G570" s="20"/>
    </row>
    <row r="571" spans="3:7" s="25" customFormat="1" x14ac:dyDescent="0.25">
      <c r="C571" s="20"/>
      <c r="D571" s="20"/>
      <c r="E571" s="21"/>
      <c r="F571" s="23"/>
      <c r="G571" s="20"/>
    </row>
    <row r="572" spans="3:7" s="25" customFormat="1" x14ac:dyDescent="0.25">
      <c r="C572" s="20"/>
      <c r="D572" s="20"/>
      <c r="E572" s="21"/>
      <c r="F572" s="23"/>
      <c r="G572" s="20"/>
    </row>
    <row r="573" spans="3:7" s="25" customFormat="1" x14ac:dyDescent="0.25">
      <c r="C573" s="20"/>
      <c r="D573" s="20"/>
      <c r="E573" s="21"/>
      <c r="F573" s="23"/>
      <c r="G573" s="20"/>
    </row>
    <row r="574" spans="3:7" s="25" customFormat="1" x14ac:dyDescent="0.25">
      <c r="C574" s="20"/>
      <c r="D574" s="20"/>
      <c r="E574" s="21"/>
      <c r="F574" s="23"/>
      <c r="G574" s="20"/>
    </row>
    <row r="575" spans="3:7" s="25" customFormat="1" x14ac:dyDescent="0.25">
      <c r="C575" s="20"/>
      <c r="D575" s="20"/>
      <c r="E575" s="21"/>
      <c r="F575" s="23"/>
      <c r="G575" s="20"/>
    </row>
    <row r="576" spans="3:7" s="25" customFormat="1" x14ac:dyDescent="0.25">
      <c r="C576" s="20"/>
      <c r="D576" s="20"/>
      <c r="E576" s="21"/>
      <c r="F576" s="23"/>
      <c r="G576" s="20"/>
    </row>
    <row r="577" spans="3:7" s="25" customFormat="1" x14ac:dyDescent="0.25">
      <c r="C577" s="20"/>
      <c r="D577" s="20"/>
      <c r="E577" s="21"/>
      <c r="F577" s="23"/>
      <c r="G577" s="20"/>
    </row>
    <row r="578" spans="3:7" s="25" customFormat="1" x14ac:dyDescent="0.25">
      <c r="C578" s="20"/>
      <c r="D578" s="20"/>
      <c r="E578" s="21"/>
      <c r="F578" s="23"/>
      <c r="G578" s="20"/>
    </row>
    <row r="579" spans="3:7" s="25" customFormat="1" x14ac:dyDescent="0.25">
      <c r="C579" s="20"/>
      <c r="D579" s="20"/>
      <c r="E579" s="21"/>
      <c r="F579" s="23"/>
      <c r="G579" s="20"/>
    </row>
    <row r="580" spans="3:7" s="25" customFormat="1" x14ac:dyDescent="0.25">
      <c r="C580" s="20"/>
      <c r="D580" s="20"/>
      <c r="E580" s="21"/>
      <c r="F580" s="23"/>
      <c r="G580" s="20"/>
    </row>
    <row r="581" spans="3:7" s="25" customFormat="1" x14ac:dyDescent="0.25">
      <c r="C581" s="20"/>
      <c r="D581" s="20"/>
      <c r="E581" s="21"/>
      <c r="F581" s="23"/>
      <c r="G581" s="20"/>
    </row>
    <row r="582" spans="3:7" s="25" customFormat="1" x14ac:dyDescent="0.25">
      <c r="C582" s="20"/>
      <c r="D582" s="20"/>
      <c r="E582" s="21"/>
      <c r="F582" s="23"/>
      <c r="G582" s="20"/>
    </row>
    <row r="583" spans="3:7" s="25" customFormat="1" x14ac:dyDescent="0.25">
      <c r="C583" s="20"/>
      <c r="D583" s="20"/>
      <c r="E583" s="21"/>
      <c r="F583" s="23"/>
      <c r="G583" s="20"/>
    </row>
    <row r="584" spans="3:7" s="25" customFormat="1" x14ac:dyDescent="0.25">
      <c r="C584" s="20"/>
      <c r="D584" s="20"/>
      <c r="E584" s="21"/>
      <c r="F584" s="23"/>
      <c r="G584" s="20"/>
    </row>
    <row r="585" spans="3:7" s="25" customFormat="1" x14ac:dyDescent="0.25">
      <c r="C585" s="20"/>
      <c r="D585" s="20"/>
      <c r="E585" s="21"/>
      <c r="F585" s="23"/>
      <c r="G585" s="20"/>
    </row>
    <row r="586" spans="3:7" s="25" customFormat="1" x14ac:dyDescent="0.25">
      <c r="C586" s="20"/>
      <c r="D586" s="20"/>
      <c r="E586" s="21"/>
      <c r="F586" s="23"/>
      <c r="G586" s="20"/>
    </row>
    <row r="587" spans="3:7" s="25" customFormat="1" x14ac:dyDescent="0.25">
      <c r="C587" s="20"/>
      <c r="D587" s="20"/>
      <c r="E587" s="21"/>
      <c r="F587" s="23"/>
      <c r="G587" s="20"/>
    </row>
    <row r="588" spans="3:7" s="25" customFormat="1" x14ac:dyDescent="0.25">
      <c r="C588" s="20"/>
      <c r="D588" s="20"/>
      <c r="E588" s="21"/>
      <c r="F588" s="23"/>
      <c r="G588" s="20"/>
    </row>
    <row r="589" spans="3:7" s="25" customFormat="1" x14ac:dyDescent="0.25">
      <c r="C589" s="20"/>
      <c r="D589" s="20"/>
      <c r="E589" s="21"/>
      <c r="F589" s="23"/>
      <c r="G589" s="20"/>
    </row>
    <row r="590" spans="3:7" s="25" customFormat="1" x14ac:dyDescent="0.25">
      <c r="C590" s="20"/>
      <c r="D590" s="20"/>
      <c r="E590" s="21"/>
      <c r="F590" s="23"/>
      <c r="G590" s="20"/>
    </row>
    <row r="591" spans="3:7" s="25" customFormat="1" x14ac:dyDescent="0.25">
      <c r="C591" s="20"/>
      <c r="D591" s="20"/>
      <c r="E591" s="21"/>
      <c r="F591" s="23"/>
      <c r="G591" s="20"/>
    </row>
    <row r="592" spans="3:7" s="25" customFormat="1" x14ac:dyDescent="0.25">
      <c r="C592" s="20"/>
      <c r="D592" s="20"/>
      <c r="E592" s="21"/>
      <c r="F592" s="23"/>
      <c r="G592" s="20"/>
    </row>
    <row r="593" spans="3:7" s="25" customFormat="1" x14ac:dyDescent="0.25">
      <c r="C593" s="20"/>
      <c r="D593" s="20"/>
      <c r="E593" s="21"/>
      <c r="F593" s="23"/>
      <c r="G593" s="20"/>
    </row>
    <row r="594" spans="3:7" s="25" customFormat="1" x14ac:dyDescent="0.25">
      <c r="C594" s="20"/>
      <c r="D594" s="20"/>
      <c r="E594" s="21"/>
      <c r="F594" s="23"/>
      <c r="G594" s="20"/>
    </row>
    <row r="595" spans="3:7" s="25" customFormat="1" x14ac:dyDescent="0.25">
      <c r="C595" s="20"/>
      <c r="D595" s="20"/>
      <c r="E595" s="21"/>
      <c r="F595" s="23"/>
      <c r="G595" s="20"/>
    </row>
    <row r="596" spans="3:7" s="25" customFormat="1" x14ac:dyDescent="0.25">
      <c r="C596" s="20"/>
      <c r="D596" s="20"/>
      <c r="E596" s="21"/>
      <c r="F596" s="23"/>
      <c r="G596" s="20"/>
    </row>
    <row r="597" spans="3:7" s="25" customFormat="1" x14ac:dyDescent="0.25">
      <c r="C597" s="20"/>
      <c r="D597" s="20"/>
      <c r="E597" s="21"/>
      <c r="F597" s="23"/>
      <c r="G597" s="20"/>
    </row>
    <row r="598" spans="3:7" s="25" customFormat="1" x14ac:dyDescent="0.25">
      <c r="C598" s="20"/>
      <c r="D598" s="20"/>
      <c r="E598" s="21"/>
      <c r="F598" s="23"/>
      <c r="G598" s="20"/>
    </row>
    <row r="599" spans="3:7" s="25" customFormat="1" x14ac:dyDescent="0.25">
      <c r="C599" s="20"/>
      <c r="D599" s="20"/>
      <c r="E599" s="21"/>
      <c r="F599" s="23"/>
      <c r="G599" s="20"/>
    </row>
    <row r="600" spans="3:7" s="25" customFormat="1" x14ac:dyDescent="0.25">
      <c r="C600" s="20"/>
      <c r="D600" s="20"/>
      <c r="E600" s="21"/>
      <c r="F600" s="23"/>
      <c r="G600" s="20"/>
    </row>
    <row r="601" spans="3:7" s="25" customFormat="1" x14ac:dyDescent="0.25">
      <c r="C601" s="20"/>
      <c r="D601" s="20"/>
      <c r="E601" s="21"/>
      <c r="F601" s="23"/>
      <c r="G601" s="20"/>
    </row>
    <row r="602" spans="3:7" s="25" customFormat="1" x14ac:dyDescent="0.25">
      <c r="C602" s="20"/>
      <c r="D602" s="20"/>
      <c r="E602" s="21"/>
      <c r="F602" s="23"/>
      <c r="G602" s="20"/>
    </row>
    <row r="603" spans="3:7" s="25" customFormat="1" x14ac:dyDescent="0.25">
      <c r="C603" s="20"/>
      <c r="D603" s="20"/>
      <c r="E603" s="21"/>
      <c r="F603" s="23"/>
      <c r="G603" s="20"/>
    </row>
    <row r="604" spans="3:7" s="25" customFormat="1" x14ac:dyDescent="0.25">
      <c r="C604" s="20"/>
      <c r="D604" s="20"/>
      <c r="E604" s="21"/>
      <c r="F604" s="23"/>
      <c r="G604" s="20"/>
    </row>
    <row r="605" spans="3:7" s="25" customFormat="1" x14ac:dyDescent="0.25">
      <c r="C605" s="20"/>
      <c r="D605" s="20"/>
      <c r="E605" s="21"/>
      <c r="F605" s="23"/>
      <c r="G605" s="20"/>
    </row>
    <row r="606" spans="3:7" s="25" customFormat="1" x14ac:dyDescent="0.25">
      <c r="C606" s="20"/>
      <c r="D606" s="20"/>
      <c r="E606" s="21"/>
      <c r="F606" s="23"/>
      <c r="G606" s="20"/>
    </row>
    <row r="607" spans="3:7" s="25" customFormat="1" x14ac:dyDescent="0.25">
      <c r="C607" s="20"/>
      <c r="D607" s="20"/>
      <c r="E607" s="21"/>
      <c r="F607" s="23"/>
      <c r="G607" s="20"/>
    </row>
    <row r="608" spans="3:7" s="25" customFormat="1" x14ac:dyDescent="0.25">
      <c r="C608" s="20"/>
      <c r="D608" s="20"/>
      <c r="E608" s="21"/>
      <c r="F608" s="23"/>
      <c r="G608" s="20"/>
    </row>
    <row r="609" spans="3:7" s="25" customFormat="1" x14ac:dyDescent="0.25">
      <c r="C609" s="20"/>
      <c r="D609" s="20"/>
      <c r="E609" s="21"/>
      <c r="F609" s="23"/>
      <c r="G609" s="20"/>
    </row>
    <row r="610" spans="3:7" s="25" customFormat="1" x14ac:dyDescent="0.25">
      <c r="C610" s="20"/>
      <c r="D610" s="20"/>
      <c r="E610" s="21"/>
      <c r="F610" s="23"/>
      <c r="G610" s="20"/>
    </row>
    <row r="611" spans="3:7" s="25" customFormat="1" x14ac:dyDescent="0.25">
      <c r="C611" s="20"/>
      <c r="D611" s="20"/>
      <c r="E611" s="21"/>
      <c r="F611" s="23"/>
      <c r="G611" s="20"/>
    </row>
    <row r="612" spans="3:7" s="25" customFormat="1" x14ac:dyDescent="0.25">
      <c r="C612" s="20"/>
      <c r="D612" s="20"/>
      <c r="E612" s="21"/>
      <c r="F612" s="23"/>
      <c r="G612" s="20"/>
    </row>
    <row r="613" spans="3:7" s="25" customFormat="1" x14ac:dyDescent="0.25">
      <c r="C613" s="20"/>
      <c r="D613" s="20"/>
      <c r="E613" s="21"/>
      <c r="F613" s="23"/>
      <c r="G613" s="20"/>
    </row>
    <row r="614" spans="3:7" s="25" customFormat="1" x14ac:dyDescent="0.25">
      <c r="C614" s="20"/>
      <c r="D614" s="20"/>
      <c r="E614" s="21"/>
      <c r="F614" s="23"/>
      <c r="G614" s="20"/>
    </row>
    <row r="615" spans="3:7" s="25" customFormat="1" x14ac:dyDescent="0.25">
      <c r="C615" s="20"/>
      <c r="D615" s="20"/>
      <c r="E615" s="21"/>
      <c r="F615" s="23"/>
      <c r="G615" s="20"/>
    </row>
    <row r="616" spans="3:7" s="25" customFormat="1" x14ac:dyDescent="0.25">
      <c r="C616" s="20"/>
      <c r="D616" s="20"/>
      <c r="E616" s="21"/>
      <c r="F616" s="23"/>
      <c r="G616" s="20"/>
    </row>
    <row r="617" spans="3:7" s="25" customFormat="1" x14ac:dyDescent="0.25">
      <c r="C617" s="20"/>
      <c r="D617" s="20"/>
      <c r="E617" s="21"/>
      <c r="F617" s="23"/>
      <c r="G617" s="20"/>
    </row>
    <row r="618" spans="3:7" s="25" customFormat="1" x14ac:dyDescent="0.25">
      <c r="C618" s="20"/>
      <c r="D618" s="20"/>
      <c r="E618" s="21"/>
      <c r="F618" s="23"/>
      <c r="G618" s="20"/>
    </row>
    <row r="619" spans="3:7" s="25" customFormat="1" x14ac:dyDescent="0.25">
      <c r="C619" s="20"/>
      <c r="D619" s="20"/>
      <c r="E619" s="21"/>
      <c r="F619" s="23"/>
      <c r="G619" s="20"/>
    </row>
    <row r="620" spans="3:7" s="25" customFormat="1" x14ac:dyDescent="0.25">
      <c r="C620" s="20"/>
      <c r="D620" s="20"/>
      <c r="E620" s="21"/>
      <c r="F620" s="23"/>
      <c r="G620" s="20"/>
    </row>
    <row r="621" spans="3:7" s="25" customFormat="1" x14ac:dyDescent="0.25">
      <c r="C621" s="20"/>
      <c r="D621" s="20"/>
      <c r="E621" s="21"/>
      <c r="F621" s="23"/>
      <c r="G621" s="20"/>
    </row>
    <row r="622" spans="3:7" s="25" customFormat="1" x14ac:dyDescent="0.25">
      <c r="C622" s="20"/>
      <c r="D622" s="20"/>
      <c r="E622" s="21"/>
      <c r="F622" s="23"/>
      <c r="G622" s="20"/>
    </row>
    <row r="623" spans="3:7" s="25" customFormat="1" x14ac:dyDescent="0.25">
      <c r="C623" s="20"/>
      <c r="D623" s="20"/>
      <c r="E623" s="21"/>
      <c r="F623" s="23"/>
      <c r="G623" s="20"/>
    </row>
    <row r="624" spans="3:7" s="25" customFormat="1" x14ac:dyDescent="0.25">
      <c r="C624" s="20"/>
      <c r="D624" s="20"/>
      <c r="E624" s="21"/>
      <c r="F624" s="23"/>
      <c r="G624" s="20"/>
    </row>
    <row r="625" spans="3:7" s="25" customFormat="1" x14ac:dyDescent="0.25">
      <c r="C625" s="20"/>
      <c r="D625" s="20"/>
      <c r="E625" s="21"/>
      <c r="F625" s="23"/>
      <c r="G625" s="20"/>
    </row>
    <row r="626" spans="3:7" s="25" customFormat="1" x14ac:dyDescent="0.25">
      <c r="C626" s="20"/>
      <c r="D626" s="20"/>
      <c r="E626" s="21"/>
      <c r="F626" s="23"/>
      <c r="G626" s="20"/>
    </row>
    <row r="627" spans="3:7" s="25" customFormat="1" x14ac:dyDescent="0.25">
      <c r="C627" s="20"/>
      <c r="D627" s="20"/>
      <c r="E627" s="21"/>
      <c r="F627" s="23"/>
      <c r="G627" s="20"/>
    </row>
    <row r="628" spans="3:7" s="25" customFormat="1" x14ac:dyDescent="0.25">
      <c r="C628" s="20"/>
      <c r="D628" s="20"/>
      <c r="E628" s="21"/>
      <c r="F628" s="23"/>
      <c r="G628" s="20"/>
    </row>
    <row r="629" spans="3:7" s="25" customFormat="1" x14ac:dyDescent="0.25">
      <c r="C629" s="20"/>
      <c r="D629" s="20"/>
      <c r="E629" s="21"/>
      <c r="F629" s="23"/>
      <c r="G629" s="20"/>
    </row>
    <row r="630" spans="3:7" s="25" customFormat="1" x14ac:dyDescent="0.25">
      <c r="C630" s="20"/>
      <c r="D630" s="20"/>
      <c r="E630" s="21"/>
      <c r="F630" s="23"/>
      <c r="G630" s="20"/>
    </row>
    <row r="631" spans="3:7" s="25" customFormat="1" x14ac:dyDescent="0.25">
      <c r="C631" s="20"/>
      <c r="D631" s="20"/>
      <c r="E631" s="21"/>
      <c r="F631" s="23"/>
      <c r="G631" s="20"/>
    </row>
    <row r="632" spans="3:7" s="25" customFormat="1" x14ac:dyDescent="0.25">
      <c r="C632" s="20"/>
      <c r="D632" s="20"/>
      <c r="E632" s="21"/>
      <c r="F632" s="23"/>
      <c r="G632" s="20"/>
    </row>
    <row r="633" spans="3:7" s="25" customFormat="1" x14ac:dyDescent="0.25">
      <c r="C633" s="20"/>
      <c r="D633" s="20"/>
      <c r="E633" s="21"/>
      <c r="F633" s="23"/>
      <c r="G633" s="20"/>
    </row>
    <row r="634" spans="3:7" s="25" customFormat="1" x14ac:dyDescent="0.25">
      <c r="C634" s="20"/>
      <c r="D634" s="20"/>
      <c r="E634" s="21"/>
      <c r="F634" s="23"/>
      <c r="G634" s="20"/>
    </row>
    <row r="635" spans="3:7" s="25" customFormat="1" x14ac:dyDescent="0.25">
      <c r="C635" s="20"/>
      <c r="D635" s="20"/>
      <c r="E635" s="21"/>
      <c r="F635" s="23"/>
      <c r="G635" s="20"/>
    </row>
    <row r="636" spans="3:7" s="25" customFormat="1" x14ac:dyDescent="0.25">
      <c r="C636" s="20"/>
      <c r="D636" s="20"/>
      <c r="E636" s="21"/>
      <c r="F636" s="23"/>
      <c r="G636" s="20"/>
    </row>
    <row r="637" spans="3:7" s="25" customFormat="1" x14ac:dyDescent="0.25">
      <c r="C637" s="20"/>
      <c r="D637" s="20"/>
      <c r="E637" s="21"/>
      <c r="F637" s="23"/>
      <c r="G637" s="20"/>
    </row>
    <row r="638" spans="3:7" s="25" customFormat="1" x14ac:dyDescent="0.25">
      <c r="C638" s="20"/>
      <c r="D638" s="20"/>
      <c r="E638" s="21"/>
      <c r="F638" s="23"/>
      <c r="G638" s="20"/>
    </row>
    <row r="639" spans="3:7" s="25" customFormat="1" x14ac:dyDescent="0.25">
      <c r="C639" s="20"/>
      <c r="D639" s="20"/>
      <c r="E639" s="21"/>
      <c r="F639" s="23"/>
      <c r="G639" s="20"/>
    </row>
    <row r="640" spans="3:7" s="25" customFormat="1" x14ac:dyDescent="0.25">
      <c r="C640" s="20"/>
      <c r="D640" s="20"/>
      <c r="E640" s="21"/>
      <c r="F640" s="23"/>
      <c r="G640" s="20"/>
    </row>
    <row r="641" spans="3:7" s="25" customFormat="1" x14ac:dyDescent="0.25">
      <c r="C641" s="20"/>
      <c r="D641" s="20"/>
      <c r="E641" s="21"/>
      <c r="F641" s="23"/>
      <c r="G641" s="20"/>
    </row>
    <row r="642" spans="3:7" s="25" customFormat="1" x14ac:dyDescent="0.25">
      <c r="C642" s="20"/>
      <c r="D642" s="20"/>
      <c r="E642" s="21"/>
      <c r="F642" s="23"/>
      <c r="G642" s="20"/>
    </row>
    <row r="643" spans="3:7" s="25" customFormat="1" x14ac:dyDescent="0.25">
      <c r="C643" s="20"/>
      <c r="D643" s="20"/>
      <c r="E643" s="21"/>
      <c r="F643" s="23"/>
      <c r="G643" s="20"/>
    </row>
    <row r="644" spans="3:7" s="25" customFormat="1" x14ac:dyDescent="0.25">
      <c r="C644" s="20"/>
      <c r="D644" s="20"/>
      <c r="E644" s="21"/>
      <c r="F644" s="23"/>
      <c r="G644" s="20"/>
    </row>
    <row r="645" spans="3:7" s="25" customFormat="1" x14ac:dyDescent="0.25">
      <c r="C645" s="20"/>
      <c r="D645" s="20"/>
      <c r="E645" s="21"/>
      <c r="F645" s="23"/>
      <c r="G645" s="20"/>
    </row>
    <row r="646" spans="3:7" s="25" customFormat="1" x14ac:dyDescent="0.25">
      <c r="C646" s="20"/>
      <c r="D646" s="20"/>
      <c r="E646" s="21"/>
      <c r="F646" s="23"/>
      <c r="G646" s="20"/>
    </row>
    <row r="647" spans="3:7" s="25" customFormat="1" x14ac:dyDescent="0.25">
      <c r="C647" s="20"/>
      <c r="D647" s="20"/>
      <c r="E647" s="21"/>
      <c r="F647" s="23"/>
      <c r="G647" s="20"/>
    </row>
    <row r="648" spans="3:7" s="25" customFormat="1" x14ac:dyDescent="0.25">
      <c r="C648" s="20"/>
      <c r="D648" s="20"/>
      <c r="E648" s="21"/>
      <c r="F648" s="23"/>
      <c r="G648" s="20"/>
    </row>
    <row r="649" spans="3:7" s="25" customFormat="1" x14ac:dyDescent="0.25">
      <c r="C649" s="20"/>
      <c r="D649" s="20"/>
      <c r="E649" s="21"/>
      <c r="F649" s="23"/>
      <c r="G649" s="20"/>
    </row>
    <row r="650" spans="3:7" s="25" customFormat="1" x14ac:dyDescent="0.25">
      <c r="C650" s="20"/>
      <c r="D650" s="20"/>
      <c r="E650" s="21"/>
      <c r="F650" s="23"/>
      <c r="G650" s="20"/>
    </row>
    <row r="651" spans="3:7" s="25" customFormat="1" x14ac:dyDescent="0.25">
      <c r="C651" s="20"/>
      <c r="D651" s="20"/>
      <c r="E651" s="21"/>
      <c r="F651" s="23"/>
      <c r="G651" s="20"/>
    </row>
    <row r="652" spans="3:7" s="25" customFormat="1" x14ac:dyDescent="0.25">
      <c r="C652" s="20"/>
      <c r="D652" s="20"/>
      <c r="E652" s="21"/>
      <c r="F652" s="23"/>
      <c r="G652" s="20"/>
    </row>
    <row r="653" spans="3:7" s="25" customFormat="1" x14ac:dyDescent="0.25">
      <c r="C653" s="20"/>
      <c r="D653" s="20"/>
      <c r="E653" s="21"/>
      <c r="F653" s="23"/>
      <c r="G653" s="20"/>
    </row>
    <row r="654" spans="3:7" s="25" customFormat="1" x14ac:dyDescent="0.25">
      <c r="C654" s="20"/>
      <c r="D654" s="20"/>
      <c r="E654" s="21"/>
      <c r="F654" s="23"/>
      <c r="G654" s="20"/>
    </row>
    <row r="655" spans="3:7" s="25" customFormat="1" x14ac:dyDescent="0.25">
      <c r="C655" s="20"/>
      <c r="D655" s="20"/>
      <c r="E655" s="21"/>
      <c r="F655" s="23"/>
      <c r="G655" s="20"/>
    </row>
    <row r="656" spans="3:7" s="25" customFormat="1" x14ac:dyDescent="0.25">
      <c r="C656" s="20"/>
      <c r="D656" s="20"/>
      <c r="E656" s="21"/>
      <c r="F656" s="23"/>
      <c r="G656" s="20"/>
    </row>
    <row r="657" spans="3:7" s="25" customFormat="1" x14ac:dyDescent="0.25">
      <c r="C657" s="20"/>
      <c r="D657" s="20"/>
      <c r="E657" s="21"/>
      <c r="F657" s="23"/>
      <c r="G657" s="20"/>
    </row>
    <row r="658" spans="3:7" s="25" customFormat="1" x14ac:dyDescent="0.25">
      <c r="C658" s="20"/>
      <c r="D658" s="20"/>
      <c r="E658" s="21"/>
      <c r="F658" s="23"/>
      <c r="G658" s="20"/>
    </row>
    <row r="659" spans="3:7" s="25" customFormat="1" x14ac:dyDescent="0.25">
      <c r="C659" s="20"/>
      <c r="D659" s="20"/>
      <c r="E659" s="21"/>
      <c r="F659" s="23"/>
      <c r="G659" s="20"/>
    </row>
    <row r="660" spans="3:7" s="25" customFormat="1" x14ac:dyDescent="0.25">
      <c r="C660" s="20"/>
      <c r="D660" s="20"/>
      <c r="E660" s="21"/>
      <c r="F660" s="23"/>
      <c r="G660" s="20"/>
    </row>
    <row r="661" spans="3:7" s="25" customFormat="1" x14ac:dyDescent="0.25">
      <c r="C661" s="20"/>
      <c r="D661" s="20"/>
      <c r="E661" s="21"/>
      <c r="F661" s="23"/>
      <c r="G661" s="20"/>
    </row>
    <row r="662" spans="3:7" s="25" customFormat="1" x14ac:dyDescent="0.25">
      <c r="C662" s="20"/>
      <c r="D662" s="20"/>
      <c r="E662" s="21"/>
      <c r="F662" s="23"/>
      <c r="G662" s="20"/>
    </row>
    <row r="663" spans="3:7" s="25" customFormat="1" x14ac:dyDescent="0.25">
      <c r="C663" s="20"/>
      <c r="D663" s="20"/>
      <c r="E663" s="21"/>
      <c r="F663" s="23"/>
      <c r="G663" s="20"/>
    </row>
    <row r="664" spans="3:7" s="25" customFormat="1" x14ac:dyDescent="0.25">
      <c r="C664" s="20"/>
      <c r="D664" s="20"/>
      <c r="E664" s="21"/>
      <c r="F664" s="23"/>
      <c r="G664" s="20"/>
    </row>
    <row r="665" spans="3:7" s="25" customFormat="1" x14ac:dyDescent="0.25">
      <c r="C665" s="20"/>
      <c r="D665" s="20"/>
      <c r="E665" s="21"/>
      <c r="F665" s="23"/>
      <c r="G665" s="20"/>
    </row>
    <row r="666" spans="3:7" s="25" customFormat="1" x14ac:dyDescent="0.25">
      <c r="C666" s="20"/>
      <c r="D666" s="20"/>
      <c r="E666" s="21"/>
      <c r="F666" s="23"/>
      <c r="G666" s="20"/>
    </row>
    <row r="667" spans="3:7" s="25" customFormat="1" x14ac:dyDescent="0.25">
      <c r="C667" s="20"/>
      <c r="D667" s="20"/>
      <c r="E667" s="21"/>
      <c r="F667" s="23"/>
      <c r="G667" s="20"/>
    </row>
    <row r="668" spans="3:7" s="25" customFormat="1" x14ac:dyDescent="0.25">
      <c r="C668" s="20"/>
      <c r="D668" s="20"/>
      <c r="E668" s="21"/>
      <c r="F668" s="23"/>
      <c r="G668" s="20"/>
    </row>
    <row r="669" spans="3:7" s="25" customFormat="1" x14ac:dyDescent="0.25">
      <c r="C669" s="20"/>
      <c r="D669" s="20"/>
      <c r="E669" s="21"/>
      <c r="F669" s="23"/>
      <c r="G669" s="20"/>
    </row>
    <row r="670" spans="3:7" s="25" customFormat="1" x14ac:dyDescent="0.25">
      <c r="C670" s="20"/>
      <c r="D670" s="20"/>
      <c r="E670" s="21"/>
      <c r="F670" s="23"/>
      <c r="G670" s="20"/>
    </row>
    <row r="671" spans="3:7" s="25" customFormat="1" x14ac:dyDescent="0.25">
      <c r="C671" s="20"/>
      <c r="D671" s="20"/>
      <c r="E671" s="21"/>
      <c r="F671" s="23"/>
      <c r="G671" s="20"/>
    </row>
    <row r="672" spans="3:7" s="25" customFormat="1" x14ac:dyDescent="0.25">
      <c r="C672" s="20"/>
      <c r="D672" s="20"/>
      <c r="E672" s="21"/>
      <c r="F672" s="23"/>
      <c r="G672" s="20"/>
    </row>
    <row r="673" spans="3:7" s="25" customFormat="1" x14ac:dyDescent="0.25">
      <c r="C673" s="20"/>
      <c r="D673" s="20"/>
      <c r="E673" s="21"/>
      <c r="F673" s="23"/>
      <c r="G673" s="20"/>
    </row>
    <row r="674" spans="3:7" s="25" customFormat="1" x14ac:dyDescent="0.25">
      <c r="C674" s="20"/>
      <c r="D674" s="20"/>
      <c r="E674" s="21"/>
      <c r="F674" s="23"/>
      <c r="G674" s="20"/>
    </row>
    <row r="675" spans="3:7" s="25" customFormat="1" x14ac:dyDescent="0.25">
      <c r="C675" s="20"/>
      <c r="D675" s="20"/>
      <c r="E675" s="21"/>
      <c r="F675" s="23"/>
      <c r="G675" s="20"/>
    </row>
    <row r="676" spans="3:7" s="25" customFormat="1" x14ac:dyDescent="0.25">
      <c r="C676" s="20"/>
      <c r="D676" s="20"/>
      <c r="E676" s="21"/>
      <c r="F676" s="23"/>
      <c r="G676" s="20"/>
    </row>
    <row r="677" spans="3:7" s="25" customFormat="1" x14ac:dyDescent="0.25">
      <c r="C677" s="20"/>
      <c r="D677" s="20"/>
      <c r="E677" s="21"/>
      <c r="F677" s="23"/>
      <c r="G677" s="20"/>
    </row>
    <row r="678" spans="3:7" s="25" customFormat="1" x14ac:dyDescent="0.25">
      <c r="C678" s="20"/>
      <c r="D678" s="20"/>
      <c r="E678" s="21"/>
      <c r="F678" s="23"/>
      <c r="G678" s="20"/>
    </row>
    <row r="679" spans="3:7" s="25" customFormat="1" x14ac:dyDescent="0.25">
      <c r="C679" s="20"/>
      <c r="D679" s="20"/>
      <c r="E679" s="21"/>
      <c r="F679" s="23"/>
      <c r="G679" s="20"/>
    </row>
    <row r="680" spans="3:7" s="25" customFormat="1" x14ac:dyDescent="0.25">
      <c r="C680" s="20"/>
      <c r="D680" s="20"/>
      <c r="E680" s="21"/>
      <c r="F680" s="23"/>
      <c r="G680" s="20"/>
    </row>
    <row r="681" spans="3:7" s="25" customFormat="1" x14ac:dyDescent="0.25">
      <c r="C681" s="20"/>
      <c r="D681" s="20"/>
      <c r="E681" s="21"/>
      <c r="F681" s="23"/>
      <c r="G681" s="20"/>
    </row>
    <row r="682" spans="3:7" s="25" customFormat="1" x14ac:dyDescent="0.25">
      <c r="C682" s="20"/>
      <c r="D682" s="20"/>
      <c r="E682" s="21"/>
      <c r="F682" s="23"/>
      <c r="G682" s="20"/>
    </row>
    <row r="683" spans="3:7" s="25" customFormat="1" x14ac:dyDescent="0.25">
      <c r="C683" s="20"/>
      <c r="D683" s="20"/>
      <c r="E683" s="21"/>
      <c r="F683" s="23"/>
      <c r="G683" s="20"/>
    </row>
    <row r="684" spans="3:7" s="25" customFormat="1" x14ac:dyDescent="0.25">
      <c r="C684" s="20"/>
      <c r="D684" s="20"/>
      <c r="E684" s="21"/>
      <c r="F684" s="23"/>
      <c r="G684" s="20"/>
    </row>
    <row r="685" spans="3:7" s="25" customFormat="1" x14ac:dyDescent="0.25">
      <c r="C685" s="20"/>
      <c r="D685" s="20"/>
      <c r="E685" s="21"/>
      <c r="F685" s="23"/>
      <c r="G685" s="20"/>
    </row>
    <row r="686" spans="3:7" s="25" customFormat="1" x14ac:dyDescent="0.25">
      <c r="C686" s="20"/>
      <c r="D686" s="20"/>
      <c r="E686" s="21"/>
      <c r="F686" s="23"/>
      <c r="G686" s="20"/>
    </row>
    <row r="687" spans="3:7" s="25" customFormat="1" x14ac:dyDescent="0.25">
      <c r="C687" s="20"/>
      <c r="D687" s="20"/>
      <c r="E687" s="21"/>
      <c r="F687" s="23"/>
      <c r="G687" s="20"/>
    </row>
    <row r="688" spans="3:7" s="25" customFormat="1" x14ac:dyDescent="0.25">
      <c r="C688" s="20"/>
      <c r="D688" s="20"/>
      <c r="E688" s="21"/>
      <c r="F688" s="23"/>
      <c r="G688" s="20"/>
    </row>
    <row r="689" spans="3:7" s="25" customFormat="1" x14ac:dyDescent="0.25">
      <c r="C689" s="20"/>
      <c r="D689" s="20"/>
      <c r="E689" s="21"/>
      <c r="F689" s="23"/>
      <c r="G689" s="20"/>
    </row>
    <row r="690" spans="3:7" s="25" customFormat="1" x14ac:dyDescent="0.25">
      <c r="C690" s="20"/>
      <c r="D690" s="20"/>
      <c r="E690" s="21"/>
      <c r="F690" s="23"/>
      <c r="G690" s="20"/>
    </row>
    <row r="691" spans="3:7" s="25" customFormat="1" x14ac:dyDescent="0.25">
      <c r="C691" s="20"/>
      <c r="D691" s="20"/>
      <c r="E691" s="21"/>
      <c r="F691" s="23"/>
      <c r="G691" s="20"/>
    </row>
    <row r="692" spans="3:7" s="25" customFormat="1" x14ac:dyDescent="0.25">
      <c r="C692" s="20"/>
      <c r="D692" s="20"/>
      <c r="E692" s="21"/>
      <c r="F692" s="23"/>
      <c r="G692" s="20"/>
    </row>
    <row r="693" spans="3:7" s="25" customFormat="1" x14ac:dyDescent="0.25">
      <c r="C693" s="20"/>
      <c r="D693" s="20"/>
      <c r="E693" s="21"/>
      <c r="F693" s="23"/>
      <c r="G693" s="20"/>
    </row>
    <row r="694" spans="3:7" s="25" customFormat="1" x14ac:dyDescent="0.25">
      <c r="C694" s="20"/>
      <c r="D694" s="20"/>
      <c r="E694" s="21"/>
      <c r="F694" s="23"/>
      <c r="G694" s="20"/>
    </row>
    <row r="695" spans="3:7" s="25" customFormat="1" x14ac:dyDescent="0.25">
      <c r="C695" s="20"/>
      <c r="D695" s="20"/>
      <c r="E695" s="21"/>
      <c r="F695" s="23"/>
      <c r="G695" s="20"/>
    </row>
    <row r="696" spans="3:7" s="25" customFormat="1" x14ac:dyDescent="0.25">
      <c r="C696" s="20"/>
      <c r="D696" s="20"/>
      <c r="E696" s="21"/>
      <c r="F696" s="23"/>
      <c r="G696" s="20"/>
    </row>
    <row r="697" spans="3:7" s="25" customFormat="1" x14ac:dyDescent="0.25">
      <c r="C697" s="20"/>
      <c r="D697" s="20"/>
      <c r="E697" s="21"/>
      <c r="F697" s="23"/>
      <c r="G697" s="20"/>
    </row>
    <row r="698" spans="3:7" s="25" customFormat="1" x14ac:dyDescent="0.25">
      <c r="C698" s="20"/>
      <c r="D698" s="20"/>
      <c r="E698" s="21"/>
      <c r="F698" s="23"/>
      <c r="G698" s="20"/>
    </row>
    <row r="699" spans="3:7" s="25" customFormat="1" x14ac:dyDescent="0.25">
      <c r="C699" s="20"/>
      <c r="D699" s="20"/>
      <c r="E699" s="21"/>
      <c r="F699" s="23"/>
      <c r="G699" s="20"/>
    </row>
    <row r="700" spans="3:7" s="25" customFormat="1" x14ac:dyDescent="0.25">
      <c r="C700" s="20"/>
      <c r="D700" s="20"/>
      <c r="E700" s="21"/>
      <c r="F700" s="23"/>
      <c r="G700" s="20"/>
    </row>
    <row r="701" spans="3:7" s="25" customFormat="1" x14ac:dyDescent="0.25">
      <c r="C701" s="20"/>
      <c r="D701" s="20"/>
      <c r="E701" s="21"/>
      <c r="F701" s="23"/>
      <c r="G701" s="20"/>
    </row>
    <row r="702" spans="3:7" s="25" customFormat="1" x14ac:dyDescent="0.25">
      <c r="C702" s="20"/>
      <c r="D702" s="20"/>
      <c r="E702" s="21"/>
      <c r="F702" s="23"/>
      <c r="G702" s="20"/>
    </row>
    <row r="703" spans="3:7" s="25" customFormat="1" x14ac:dyDescent="0.25">
      <c r="C703" s="20"/>
      <c r="D703" s="20"/>
      <c r="E703" s="21"/>
      <c r="F703" s="23"/>
      <c r="G703" s="20"/>
    </row>
    <row r="704" spans="3:7" s="25" customFormat="1" x14ac:dyDescent="0.25">
      <c r="C704" s="20"/>
      <c r="D704" s="20"/>
      <c r="E704" s="21"/>
      <c r="F704" s="23"/>
      <c r="G704" s="20"/>
    </row>
    <row r="705" spans="3:7" s="25" customFormat="1" x14ac:dyDescent="0.25">
      <c r="C705" s="20"/>
      <c r="D705" s="20"/>
      <c r="E705" s="21"/>
      <c r="F705" s="23"/>
      <c r="G705" s="20"/>
    </row>
    <row r="706" spans="3:7" s="25" customFormat="1" x14ac:dyDescent="0.25">
      <c r="C706" s="20"/>
      <c r="D706" s="20"/>
      <c r="E706" s="21"/>
      <c r="F706" s="23"/>
      <c r="G706" s="20"/>
    </row>
    <row r="707" spans="3:7" s="25" customFormat="1" x14ac:dyDescent="0.25">
      <c r="C707" s="20"/>
      <c r="D707" s="20"/>
      <c r="E707" s="21"/>
      <c r="F707" s="23"/>
      <c r="G707" s="20"/>
    </row>
    <row r="708" spans="3:7" s="25" customFormat="1" x14ac:dyDescent="0.25">
      <c r="C708" s="20"/>
      <c r="D708" s="20"/>
      <c r="E708" s="21"/>
      <c r="F708" s="23"/>
      <c r="G708" s="20"/>
    </row>
    <row r="709" spans="3:7" s="25" customFormat="1" x14ac:dyDescent="0.25">
      <c r="C709" s="20"/>
      <c r="D709" s="20"/>
      <c r="E709" s="21"/>
      <c r="F709" s="23"/>
      <c r="G709" s="20"/>
    </row>
    <row r="710" spans="3:7" s="25" customFormat="1" x14ac:dyDescent="0.25">
      <c r="C710" s="20"/>
      <c r="D710" s="20"/>
      <c r="E710" s="21"/>
      <c r="F710" s="23"/>
      <c r="G710" s="20"/>
    </row>
    <row r="711" spans="3:7" s="25" customFormat="1" x14ac:dyDescent="0.25">
      <c r="C711" s="20"/>
      <c r="D711" s="20"/>
      <c r="E711" s="21"/>
      <c r="F711" s="23"/>
      <c r="G711" s="20"/>
    </row>
    <row r="712" spans="3:7" s="25" customFormat="1" x14ac:dyDescent="0.25">
      <c r="C712" s="20"/>
      <c r="D712" s="20"/>
      <c r="E712" s="21"/>
      <c r="F712" s="23"/>
      <c r="G712" s="20"/>
    </row>
    <row r="713" spans="3:7" s="25" customFormat="1" x14ac:dyDescent="0.25">
      <c r="C713" s="20"/>
      <c r="D713" s="20"/>
      <c r="E713" s="21"/>
      <c r="F713" s="23"/>
      <c r="G713" s="20"/>
    </row>
    <row r="714" spans="3:7" s="25" customFormat="1" x14ac:dyDescent="0.25">
      <c r="C714" s="20"/>
      <c r="D714" s="20"/>
      <c r="E714" s="21"/>
      <c r="F714" s="23"/>
      <c r="G714" s="20"/>
    </row>
    <row r="715" spans="3:7" s="25" customFormat="1" x14ac:dyDescent="0.25">
      <c r="C715" s="20"/>
      <c r="D715" s="20"/>
      <c r="E715" s="21"/>
      <c r="F715" s="23"/>
      <c r="G715" s="20"/>
    </row>
    <row r="716" spans="3:7" s="25" customFormat="1" x14ac:dyDescent="0.25">
      <c r="C716" s="20"/>
      <c r="D716" s="20"/>
      <c r="E716" s="21"/>
      <c r="F716" s="23"/>
      <c r="G716" s="20"/>
    </row>
    <row r="717" spans="3:7" s="25" customFormat="1" x14ac:dyDescent="0.25">
      <c r="C717" s="20"/>
      <c r="D717" s="20"/>
      <c r="E717" s="21"/>
      <c r="F717" s="23"/>
      <c r="G717" s="20"/>
    </row>
    <row r="718" spans="3:7" s="25" customFormat="1" x14ac:dyDescent="0.25">
      <c r="C718" s="20"/>
      <c r="D718" s="20"/>
      <c r="E718" s="21"/>
      <c r="F718" s="23"/>
      <c r="G718" s="20"/>
    </row>
    <row r="719" spans="3:7" s="25" customFormat="1" x14ac:dyDescent="0.25">
      <c r="C719" s="20"/>
      <c r="D719" s="20"/>
      <c r="E719" s="21"/>
      <c r="F719" s="23"/>
      <c r="G719" s="20"/>
    </row>
    <row r="720" spans="3:7" s="25" customFormat="1" x14ac:dyDescent="0.25">
      <c r="C720" s="20"/>
      <c r="D720" s="20"/>
      <c r="E720" s="21"/>
      <c r="F720" s="23"/>
      <c r="G720" s="20"/>
    </row>
    <row r="721" spans="3:7" s="25" customFormat="1" x14ac:dyDescent="0.25">
      <c r="C721" s="20"/>
      <c r="D721" s="20"/>
      <c r="E721" s="21"/>
      <c r="F721" s="23"/>
      <c r="G721" s="20"/>
    </row>
    <row r="722" spans="3:7" s="25" customFormat="1" x14ac:dyDescent="0.25">
      <c r="C722" s="20"/>
      <c r="D722" s="20"/>
      <c r="E722" s="21"/>
      <c r="F722" s="23"/>
      <c r="G722" s="20"/>
    </row>
    <row r="723" spans="3:7" s="25" customFormat="1" x14ac:dyDescent="0.25">
      <c r="C723" s="20"/>
      <c r="D723" s="20"/>
      <c r="E723" s="21"/>
      <c r="F723" s="23"/>
      <c r="G723" s="20"/>
    </row>
    <row r="724" spans="3:7" s="25" customFormat="1" x14ac:dyDescent="0.25">
      <c r="C724" s="20"/>
      <c r="D724" s="20"/>
      <c r="E724" s="21"/>
      <c r="F724" s="23"/>
      <c r="G724" s="20"/>
    </row>
    <row r="725" spans="3:7" s="25" customFormat="1" x14ac:dyDescent="0.25">
      <c r="C725" s="20"/>
      <c r="D725" s="20"/>
      <c r="E725" s="21"/>
      <c r="F725" s="23"/>
      <c r="G725" s="20"/>
    </row>
    <row r="726" spans="3:7" s="25" customFormat="1" x14ac:dyDescent="0.25">
      <c r="C726" s="20"/>
      <c r="D726" s="20"/>
      <c r="E726" s="21"/>
      <c r="F726" s="23"/>
      <c r="G726" s="20"/>
    </row>
    <row r="727" spans="3:7" s="25" customFormat="1" x14ac:dyDescent="0.25">
      <c r="C727" s="20"/>
      <c r="D727" s="20"/>
      <c r="E727" s="21"/>
      <c r="F727" s="23"/>
      <c r="G727" s="20"/>
    </row>
    <row r="728" spans="3:7" s="25" customFormat="1" x14ac:dyDescent="0.25">
      <c r="C728" s="20"/>
      <c r="D728" s="20"/>
      <c r="E728" s="21"/>
      <c r="F728" s="23"/>
      <c r="G728" s="20"/>
    </row>
    <row r="729" spans="3:7" s="25" customFormat="1" x14ac:dyDescent="0.25">
      <c r="C729" s="20"/>
      <c r="D729" s="20"/>
      <c r="E729" s="21"/>
      <c r="F729" s="23"/>
      <c r="G729" s="20"/>
    </row>
    <row r="730" spans="3:7" s="25" customFormat="1" x14ac:dyDescent="0.25">
      <c r="C730" s="20"/>
      <c r="D730" s="20"/>
      <c r="E730" s="21"/>
      <c r="F730" s="23"/>
      <c r="G730" s="20"/>
    </row>
    <row r="731" spans="3:7" s="25" customFormat="1" x14ac:dyDescent="0.25">
      <c r="C731" s="20"/>
      <c r="D731" s="20"/>
      <c r="E731" s="21"/>
      <c r="F731" s="23"/>
      <c r="G731" s="20"/>
    </row>
    <row r="732" spans="3:7" s="25" customFormat="1" x14ac:dyDescent="0.25">
      <c r="C732" s="20"/>
      <c r="D732" s="20"/>
      <c r="E732" s="21"/>
      <c r="F732" s="23"/>
      <c r="G732" s="20"/>
    </row>
    <row r="733" spans="3:7" s="25" customFormat="1" x14ac:dyDescent="0.25">
      <c r="C733" s="20"/>
      <c r="D733" s="20"/>
      <c r="E733" s="21"/>
      <c r="F733" s="23"/>
      <c r="G733" s="20"/>
    </row>
    <row r="734" spans="3:7" s="25" customFormat="1" x14ac:dyDescent="0.25">
      <c r="C734" s="20"/>
      <c r="D734" s="20"/>
      <c r="E734" s="21"/>
      <c r="F734" s="23"/>
      <c r="G734" s="20"/>
    </row>
    <row r="735" spans="3:7" s="25" customFormat="1" x14ac:dyDescent="0.25">
      <c r="C735" s="20"/>
      <c r="D735" s="20"/>
      <c r="E735" s="21"/>
      <c r="F735" s="23"/>
      <c r="G735" s="20"/>
    </row>
    <row r="736" spans="3:7" s="25" customFormat="1" x14ac:dyDescent="0.25">
      <c r="C736" s="20"/>
      <c r="D736" s="20"/>
      <c r="E736" s="21"/>
      <c r="F736" s="23"/>
      <c r="G736" s="20"/>
    </row>
    <row r="737" spans="3:7" s="25" customFormat="1" x14ac:dyDescent="0.25">
      <c r="C737" s="20"/>
      <c r="D737" s="20"/>
      <c r="E737" s="21"/>
      <c r="F737" s="23"/>
      <c r="G737" s="20"/>
    </row>
    <row r="738" spans="3:7" s="25" customFormat="1" x14ac:dyDescent="0.25">
      <c r="C738" s="20"/>
      <c r="D738" s="20"/>
      <c r="E738" s="21"/>
      <c r="F738" s="23"/>
      <c r="G738" s="20"/>
    </row>
    <row r="739" spans="3:7" s="25" customFormat="1" x14ac:dyDescent="0.25">
      <c r="C739" s="20"/>
      <c r="D739" s="20"/>
      <c r="E739" s="21"/>
      <c r="F739" s="23"/>
      <c r="G739" s="20"/>
    </row>
    <row r="740" spans="3:7" s="25" customFormat="1" x14ac:dyDescent="0.25">
      <c r="C740" s="20"/>
      <c r="D740" s="20"/>
      <c r="E740" s="21"/>
      <c r="F740" s="23"/>
      <c r="G740" s="20"/>
    </row>
    <row r="741" spans="3:7" s="25" customFormat="1" x14ac:dyDescent="0.25">
      <c r="C741" s="20"/>
      <c r="D741" s="20"/>
      <c r="E741" s="21"/>
      <c r="F741" s="23"/>
      <c r="G741" s="20"/>
    </row>
    <row r="742" spans="3:7" s="25" customFormat="1" x14ac:dyDescent="0.25">
      <c r="C742" s="20"/>
      <c r="D742" s="20"/>
      <c r="E742" s="21"/>
      <c r="F742" s="23"/>
      <c r="G742" s="20"/>
    </row>
    <row r="743" spans="3:7" s="25" customFormat="1" x14ac:dyDescent="0.25">
      <c r="C743" s="20"/>
      <c r="D743" s="20"/>
      <c r="E743" s="21"/>
      <c r="F743" s="23"/>
      <c r="G743" s="20"/>
    </row>
    <row r="744" spans="3:7" s="25" customFormat="1" x14ac:dyDescent="0.25">
      <c r="C744" s="20"/>
      <c r="D744" s="20"/>
      <c r="E744" s="21"/>
      <c r="F744" s="23"/>
      <c r="G744" s="20"/>
    </row>
    <row r="745" spans="3:7" s="25" customFormat="1" x14ac:dyDescent="0.25">
      <c r="C745" s="20"/>
      <c r="D745" s="20"/>
      <c r="E745" s="21"/>
      <c r="F745" s="23"/>
      <c r="G745" s="20"/>
    </row>
    <row r="746" spans="3:7" s="25" customFormat="1" x14ac:dyDescent="0.25">
      <c r="C746" s="20"/>
      <c r="D746" s="20"/>
      <c r="E746" s="21"/>
      <c r="F746" s="23"/>
      <c r="G746" s="20"/>
    </row>
    <row r="747" spans="3:7" s="25" customFormat="1" x14ac:dyDescent="0.25">
      <c r="C747" s="20"/>
      <c r="D747" s="20"/>
      <c r="E747" s="21"/>
      <c r="F747" s="23"/>
      <c r="G747" s="20"/>
    </row>
    <row r="748" spans="3:7" s="25" customFormat="1" x14ac:dyDescent="0.25">
      <c r="C748" s="20"/>
      <c r="D748" s="20"/>
      <c r="E748" s="21"/>
      <c r="F748" s="23"/>
      <c r="G748" s="20"/>
    </row>
    <row r="749" spans="3:7" s="25" customFormat="1" x14ac:dyDescent="0.25">
      <c r="C749" s="20"/>
      <c r="D749" s="20"/>
      <c r="E749" s="21"/>
      <c r="F749" s="23"/>
      <c r="G749" s="20"/>
    </row>
    <row r="750" spans="3:7" s="25" customFormat="1" x14ac:dyDescent="0.25">
      <c r="C750" s="20"/>
      <c r="D750" s="20"/>
      <c r="E750" s="21"/>
      <c r="F750" s="23"/>
      <c r="G750" s="20"/>
    </row>
    <row r="751" spans="3:7" s="25" customFormat="1" x14ac:dyDescent="0.25">
      <c r="C751" s="20"/>
      <c r="D751" s="20"/>
      <c r="E751" s="21"/>
      <c r="F751" s="23"/>
      <c r="G751" s="20"/>
    </row>
    <row r="752" spans="3:7" s="25" customFormat="1" x14ac:dyDescent="0.25">
      <c r="C752" s="20"/>
      <c r="D752" s="20"/>
      <c r="E752" s="21"/>
      <c r="F752" s="23"/>
      <c r="G752" s="20"/>
    </row>
    <row r="753" spans="3:7" s="25" customFormat="1" x14ac:dyDescent="0.25">
      <c r="C753" s="20"/>
      <c r="D753" s="20"/>
      <c r="E753" s="21"/>
      <c r="F753" s="23"/>
      <c r="G753" s="20"/>
    </row>
    <row r="754" spans="3:7" s="25" customFormat="1" x14ac:dyDescent="0.25">
      <c r="C754" s="20"/>
      <c r="D754" s="20"/>
      <c r="E754" s="21"/>
      <c r="F754" s="23"/>
      <c r="G754" s="20"/>
    </row>
    <row r="755" spans="3:7" s="25" customFormat="1" x14ac:dyDescent="0.25">
      <c r="C755" s="20"/>
      <c r="D755" s="20"/>
      <c r="E755" s="21"/>
      <c r="F755" s="23"/>
      <c r="G755" s="20"/>
    </row>
    <row r="756" spans="3:7" s="25" customFormat="1" x14ac:dyDescent="0.25">
      <c r="C756" s="20"/>
      <c r="D756" s="20"/>
      <c r="E756" s="21"/>
      <c r="F756" s="23"/>
      <c r="G756" s="20"/>
    </row>
    <row r="757" spans="3:7" s="25" customFormat="1" x14ac:dyDescent="0.25">
      <c r="C757" s="20"/>
      <c r="D757" s="20"/>
      <c r="E757" s="21"/>
      <c r="F757" s="23"/>
      <c r="G757" s="20"/>
    </row>
    <row r="758" spans="3:7" s="25" customFormat="1" x14ac:dyDescent="0.25">
      <c r="C758" s="20"/>
      <c r="D758" s="20"/>
      <c r="E758" s="21"/>
      <c r="F758" s="23"/>
      <c r="G758" s="20"/>
    </row>
    <row r="759" spans="3:7" s="25" customFormat="1" x14ac:dyDescent="0.25">
      <c r="C759" s="20"/>
      <c r="D759" s="20"/>
      <c r="E759" s="21"/>
      <c r="F759" s="23"/>
      <c r="G759" s="20"/>
    </row>
    <row r="760" spans="3:7" s="25" customFormat="1" x14ac:dyDescent="0.25">
      <c r="C760" s="20"/>
      <c r="D760" s="20"/>
      <c r="E760" s="21"/>
      <c r="F760" s="23"/>
      <c r="G760" s="20"/>
    </row>
    <row r="761" spans="3:7" s="25" customFormat="1" x14ac:dyDescent="0.25">
      <c r="C761" s="20"/>
      <c r="D761" s="20"/>
      <c r="E761" s="21"/>
      <c r="F761" s="23"/>
      <c r="G761" s="20"/>
    </row>
    <row r="762" spans="3:7" s="25" customFormat="1" x14ac:dyDescent="0.25">
      <c r="C762" s="20"/>
      <c r="D762" s="20"/>
      <c r="E762" s="21"/>
      <c r="F762" s="23"/>
      <c r="G762" s="20"/>
    </row>
    <row r="763" spans="3:7" s="25" customFormat="1" x14ac:dyDescent="0.25">
      <c r="C763" s="20"/>
      <c r="D763" s="20"/>
      <c r="E763" s="21"/>
      <c r="F763" s="23"/>
      <c r="G763" s="20"/>
    </row>
    <row r="764" spans="3:7" s="25" customFormat="1" x14ac:dyDescent="0.25">
      <c r="C764" s="20"/>
      <c r="D764" s="20"/>
      <c r="E764" s="21"/>
      <c r="F764" s="23"/>
      <c r="G764" s="20"/>
    </row>
    <row r="765" spans="3:7" s="25" customFormat="1" x14ac:dyDescent="0.25">
      <c r="C765" s="20"/>
      <c r="D765" s="20"/>
      <c r="E765" s="21"/>
      <c r="F765" s="23"/>
      <c r="G765" s="20"/>
    </row>
    <row r="766" spans="3:7" s="25" customFormat="1" x14ac:dyDescent="0.25">
      <c r="C766" s="20"/>
      <c r="D766" s="20"/>
      <c r="E766" s="21"/>
      <c r="F766" s="23"/>
      <c r="G766" s="20"/>
    </row>
    <row r="767" spans="3:7" s="25" customFormat="1" x14ac:dyDescent="0.25">
      <c r="C767" s="20"/>
      <c r="D767" s="20"/>
      <c r="E767" s="21"/>
      <c r="F767" s="23"/>
      <c r="G767" s="20"/>
    </row>
    <row r="768" spans="3:7" s="25" customFormat="1" x14ac:dyDescent="0.25">
      <c r="C768" s="20"/>
      <c r="D768" s="20"/>
      <c r="E768" s="21"/>
      <c r="F768" s="23"/>
      <c r="G768" s="20"/>
    </row>
    <row r="769" spans="3:7" s="25" customFormat="1" x14ac:dyDescent="0.25">
      <c r="C769" s="20"/>
      <c r="D769" s="20"/>
      <c r="E769" s="21"/>
      <c r="F769" s="23"/>
      <c r="G769" s="20"/>
    </row>
    <row r="770" spans="3:7" s="25" customFormat="1" x14ac:dyDescent="0.25">
      <c r="C770" s="20"/>
      <c r="D770" s="20"/>
      <c r="E770" s="21"/>
      <c r="F770" s="23"/>
      <c r="G770" s="20"/>
    </row>
    <row r="771" spans="3:7" s="25" customFormat="1" x14ac:dyDescent="0.25">
      <c r="C771" s="20"/>
      <c r="D771" s="20"/>
      <c r="E771" s="21"/>
      <c r="F771" s="23"/>
      <c r="G771" s="20"/>
    </row>
    <row r="772" spans="3:7" s="25" customFormat="1" x14ac:dyDescent="0.25">
      <c r="C772" s="20"/>
      <c r="D772" s="20"/>
      <c r="E772" s="21"/>
      <c r="F772" s="23"/>
      <c r="G772" s="20"/>
    </row>
    <row r="773" spans="3:7" s="25" customFormat="1" x14ac:dyDescent="0.25">
      <c r="C773" s="20"/>
      <c r="D773" s="20"/>
      <c r="E773" s="21"/>
      <c r="F773" s="23"/>
      <c r="G773" s="20"/>
    </row>
    <row r="774" spans="3:7" s="25" customFormat="1" x14ac:dyDescent="0.25">
      <c r="C774" s="20"/>
      <c r="D774" s="20"/>
      <c r="E774" s="21"/>
      <c r="F774" s="23"/>
      <c r="G774" s="20"/>
    </row>
    <row r="775" spans="3:7" s="25" customFormat="1" x14ac:dyDescent="0.25">
      <c r="C775" s="20"/>
      <c r="D775" s="20"/>
      <c r="E775" s="21"/>
      <c r="F775" s="23"/>
      <c r="G775" s="20"/>
    </row>
    <row r="776" spans="3:7" s="25" customFormat="1" x14ac:dyDescent="0.25">
      <c r="C776" s="20"/>
      <c r="D776" s="20"/>
      <c r="E776" s="21"/>
      <c r="F776" s="23"/>
      <c r="G776" s="20"/>
    </row>
    <row r="777" spans="3:7" s="25" customFormat="1" x14ac:dyDescent="0.25">
      <c r="C777" s="20"/>
      <c r="D777" s="20"/>
      <c r="E777" s="21"/>
      <c r="F777" s="23"/>
      <c r="G777" s="20"/>
    </row>
    <row r="778" spans="3:7" s="25" customFormat="1" x14ac:dyDescent="0.25">
      <c r="C778" s="20"/>
      <c r="D778" s="20"/>
      <c r="E778" s="21"/>
      <c r="F778" s="23"/>
      <c r="G778" s="20"/>
    </row>
    <row r="779" spans="3:7" s="25" customFormat="1" x14ac:dyDescent="0.25">
      <c r="C779" s="20"/>
      <c r="D779" s="20"/>
      <c r="E779" s="21"/>
      <c r="F779" s="23"/>
      <c r="G779" s="20"/>
    </row>
    <row r="780" spans="3:7" s="25" customFormat="1" x14ac:dyDescent="0.25">
      <c r="C780" s="20"/>
      <c r="D780" s="20"/>
      <c r="E780" s="21"/>
      <c r="F780" s="23"/>
      <c r="G780" s="20"/>
    </row>
    <row r="781" spans="3:7" s="25" customFormat="1" x14ac:dyDescent="0.25">
      <c r="C781" s="20"/>
      <c r="D781" s="20"/>
      <c r="E781" s="21"/>
      <c r="F781" s="23"/>
      <c r="G781" s="20"/>
    </row>
    <row r="782" spans="3:7" s="25" customFormat="1" x14ac:dyDescent="0.25">
      <c r="C782" s="20"/>
      <c r="D782" s="20"/>
      <c r="E782" s="21"/>
      <c r="F782" s="23"/>
      <c r="G782" s="20"/>
    </row>
    <row r="783" spans="3:7" s="25" customFormat="1" x14ac:dyDescent="0.25">
      <c r="C783" s="20"/>
      <c r="D783" s="20"/>
      <c r="E783" s="21"/>
      <c r="F783" s="23"/>
      <c r="G783" s="20"/>
    </row>
    <row r="784" spans="3:7" s="25" customFormat="1" x14ac:dyDescent="0.25">
      <c r="C784" s="20"/>
      <c r="D784" s="20"/>
      <c r="E784" s="21"/>
      <c r="F784" s="23"/>
      <c r="G784" s="20"/>
    </row>
    <row r="785" spans="3:7" s="25" customFormat="1" x14ac:dyDescent="0.25">
      <c r="C785" s="20"/>
      <c r="D785" s="20"/>
      <c r="E785" s="21"/>
      <c r="F785" s="23"/>
      <c r="G785" s="20"/>
    </row>
    <row r="786" spans="3:7" s="25" customFormat="1" x14ac:dyDescent="0.25">
      <c r="C786" s="20"/>
      <c r="D786" s="20"/>
      <c r="E786" s="21"/>
      <c r="F786" s="23"/>
      <c r="G786" s="20"/>
    </row>
    <row r="787" spans="3:7" s="25" customFormat="1" x14ac:dyDescent="0.25">
      <c r="C787" s="20"/>
      <c r="D787" s="20"/>
      <c r="E787" s="21"/>
      <c r="F787" s="23"/>
      <c r="G787" s="20"/>
    </row>
    <row r="788" spans="3:7" s="25" customFormat="1" x14ac:dyDescent="0.25">
      <c r="C788" s="20"/>
      <c r="D788" s="20"/>
      <c r="E788" s="21"/>
      <c r="F788" s="23"/>
      <c r="G788" s="20"/>
    </row>
    <row r="789" spans="3:7" s="25" customFormat="1" x14ac:dyDescent="0.25">
      <c r="C789" s="20"/>
      <c r="D789" s="20"/>
      <c r="E789" s="21"/>
      <c r="F789" s="23"/>
      <c r="G789" s="20"/>
    </row>
    <row r="790" spans="3:7" s="25" customFormat="1" x14ac:dyDescent="0.25">
      <c r="C790" s="20"/>
      <c r="D790" s="20"/>
      <c r="E790" s="21"/>
      <c r="F790" s="23"/>
      <c r="G790" s="20"/>
    </row>
    <row r="791" spans="3:7" s="25" customFormat="1" x14ac:dyDescent="0.25">
      <c r="C791" s="20"/>
      <c r="D791" s="20"/>
      <c r="E791" s="21"/>
      <c r="F791" s="23"/>
      <c r="G791" s="20"/>
    </row>
    <row r="792" spans="3:7" s="25" customFormat="1" x14ac:dyDescent="0.25">
      <c r="C792" s="20"/>
      <c r="D792" s="20"/>
      <c r="E792" s="21"/>
      <c r="F792" s="23"/>
      <c r="G792" s="20"/>
    </row>
    <row r="793" spans="3:7" s="25" customFormat="1" x14ac:dyDescent="0.25">
      <c r="C793" s="20"/>
      <c r="D793" s="20"/>
      <c r="E793" s="21"/>
      <c r="F793" s="23"/>
      <c r="G793" s="20"/>
    </row>
    <row r="794" spans="3:7" s="25" customFormat="1" x14ac:dyDescent="0.25">
      <c r="C794" s="20"/>
      <c r="D794" s="20"/>
      <c r="E794" s="21"/>
      <c r="F794" s="23"/>
      <c r="G794" s="20"/>
    </row>
    <row r="795" spans="3:7" s="25" customFormat="1" x14ac:dyDescent="0.25">
      <c r="C795" s="20"/>
      <c r="D795" s="20"/>
      <c r="E795" s="21"/>
      <c r="F795" s="23"/>
      <c r="G795" s="20"/>
    </row>
    <row r="796" spans="3:7" s="25" customFormat="1" x14ac:dyDescent="0.25">
      <c r="C796" s="20"/>
      <c r="D796" s="20"/>
      <c r="E796" s="21"/>
      <c r="F796" s="23"/>
      <c r="G796" s="20"/>
    </row>
    <row r="797" spans="3:7" s="25" customFormat="1" x14ac:dyDescent="0.25">
      <c r="C797" s="20"/>
      <c r="D797" s="20"/>
      <c r="E797" s="21"/>
      <c r="F797" s="23"/>
      <c r="G797" s="20"/>
    </row>
    <row r="798" spans="3:7" s="25" customFormat="1" x14ac:dyDescent="0.25">
      <c r="C798" s="20"/>
      <c r="D798" s="20"/>
      <c r="E798" s="21"/>
      <c r="F798" s="23"/>
      <c r="G798" s="20"/>
    </row>
    <row r="799" spans="3:7" s="25" customFormat="1" x14ac:dyDescent="0.25">
      <c r="C799" s="20"/>
      <c r="D799" s="20"/>
      <c r="E799" s="21"/>
      <c r="F799" s="23"/>
      <c r="G799" s="20"/>
    </row>
    <row r="800" spans="3:7" s="25" customFormat="1" x14ac:dyDescent="0.25">
      <c r="C800" s="20"/>
      <c r="D800" s="20"/>
      <c r="E800" s="21"/>
      <c r="F800" s="23"/>
      <c r="G800" s="20"/>
    </row>
    <row r="801" spans="3:7" s="25" customFormat="1" x14ac:dyDescent="0.25">
      <c r="C801" s="20"/>
      <c r="D801" s="20"/>
      <c r="E801" s="21"/>
      <c r="F801" s="23"/>
      <c r="G801" s="20"/>
    </row>
    <row r="802" spans="3:7" s="25" customFormat="1" x14ac:dyDescent="0.25">
      <c r="C802" s="20"/>
      <c r="D802" s="20"/>
      <c r="E802" s="21"/>
      <c r="F802" s="23"/>
      <c r="G802" s="20"/>
    </row>
    <row r="803" spans="3:7" s="25" customFormat="1" x14ac:dyDescent="0.25">
      <c r="C803" s="20"/>
      <c r="D803" s="20"/>
      <c r="E803" s="21"/>
      <c r="F803" s="23"/>
      <c r="G803" s="20"/>
    </row>
    <row r="804" spans="3:7" s="25" customFormat="1" x14ac:dyDescent="0.25">
      <c r="C804" s="20"/>
      <c r="D804" s="20"/>
      <c r="E804" s="21"/>
      <c r="F804" s="23"/>
      <c r="G804" s="20"/>
    </row>
    <row r="805" spans="3:7" s="25" customFormat="1" x14ac:dyDescent="0.25">
      <c r="C805" s="20"/>
      <c r="D805" s="20"/>
      <c r="E805" s="21"/>
      <c r="F805" s="23"/>
      <c r="G805" s="20"/>
    </row>
    <row r="806" spans="3:7" s="25" customFormat="1" x14ac:dyDescent="0.25">
      <c r="C806" s="20"/>
      <c r="D806" s="20"/>
      <c r="E806" s="21"/>
      <c r="F806" s="23"/>
      <c r="G806" s="20"/>
    </row>
    <row r="807" spans="3:7" s="25" customFormat="1" x14ac:dyDescent="0.25">
      <c r="C807" s="20"/>
      <c r="D807" s="20"/>
      <c r="E807" s="21"/>
      <c r="F807" s="23"/>
      <c r="G807" s="20"/>
    </row>
    <row r="808" spans="3:7" s="25" customFormat="1" x14ac:dyDescent="0.25">
      <c r="C808" s="20"/>
      <c r="D808" s="20"/>
      <c r="E808" s="21"/>
      <c r="F808" s="23"/>
      <c r="G808" s="20"/>
    </row>
    <row r="809" spans="3:7" s="25" customFormat="1" x14ac:dyDescent="0.25">
      <c r="C809" s="20"/>
      <c r="D809" s="20"/>
      <c r="E809" s="21"/>
      <c r="F809" s="23"/>
      <c r="G809" s="20"/>
    </row>
    <row r="810" spans="3:7" s="25" customFormat="1" x14ac:dyDescent="0.25">
      <c r="C810" s="20"/>
      <c r="D810" s="20"/>
      <c r="E810" s="21"/>
      <c r="F810" s="23"/>
      <c r="G810" s="20"/>
    </row>
    <row r="811" spans="3:7" s="25" customFormat="1" x14ac:dyDescent="0.25">
      <c r="C811" s="20"/>
      <c r="D811" s="20"/>
      <c r="E811" s="21"/>
      <c r="F811" s="23"/>
      <c r="G811" s="20"/>
    </row>
    <row r="812" spans="3:7" s="25" customFormat="1" x14ac:dyDescent="0.25">
      <c r="C812" s="20"/>
      <c r="D812" s="20"/>
      <c r="E812" s="21"/>
      <c r="F812" s="23"/>
      <c r="G812" s="20"/>
    </row>
    <row r="813" spans="3:7" s="25" customFormat="1" x14ac:dyDescent="0.25">
      <c r="C813" s="20"/>
      <c r="D813" s="20"/>
      <c r="E813" s="21"/>
      <c r="F813" s="23"/>
      <c r="G813" s="20"/>
    </row>
    <row r="814" spans="3:7" s="25" customFormat="1" x14ac:dyDescent="0.25">
      <c r="C814" s="20"/>
      <c r="D814" s="20"/>
      <c r="E814" s="21"/>
      <c r="F814" s="23"/>
      <c r="G814" s="20"/>
    </row>
    <row r="815" spans="3:7" s="25" customFormat="1" x14ac:dyDescent="0.25">
      <c r="C815" s="20"/>
      <c r="D815" s="20"/>
      <c r="E815" s="21"/>
      <c r="F815" s="23"/>
      <c r="G815" s="20"/>
    </row>
    <row r="816" spans="3:7" s="25" customFormat="1" x14ac:dyDescent="0.25">
      <c r="C816" s="20"/>
      <c r="D816" s="20"/>
      <c r="E816" s="21"/>
      <c r="F816" s="23"/>
      <c r="G816" s="20"/>
    </row>
    <row r="817" spans="3:7" s="25" customFormat="1" x14ac:dyDescent="0.25">
      <c r="C817" s="20"/>
      <c r="D817" s="20"/>
      <c r="E817" s="21"/>
      <c r="F817" s="23"/>
      <c r="G817" s="20"/>
    </row>
    <row r="818" spans="3:7" s="25" customFormat="1" x14ac:dyDescent="0.25">
      <c r="C818" s="20"/>
      <c r="D818" s="20"/>
      <c r="E818" s="21"/>
      <c r="F818" s="23"/>
      <c r="G818" s="20"/>
    </row>
    <row r="819" spans="3:7" s="25" customFormat="1" x14ac:dyDescent="0.25">
      <c r="C819" s="20"/>
      <c r="D819" s="20"/>
      <c r="E819" s="21"/>
      <c r="F819" s="23"/>
      <c r="G819" s="20"/>
    </row>
    <row r="820" spans="3:7" s="25" customFormat="1" x14ac:dyDescent="0.25">
      <c r="C820" s="20"/>
      <c r="D820" s="20"/>
      <c r="E820" s="21"/>
      <c r="F820" s="23"/>
      <c r="G820" s="20"/>
    </row>
    <row r="821" spans="3:7" s="25" customFormat="1" x14ac:dyDescent="0.25">
      <c r="C821" s="20"/>
      <c r="D821" s="20"/>
      <c r="E821" s="21"/>
      <c r="F821" s="23"/>
      <c r="G821" s="20"/>
    </row>
    <row r="822" spans="3:7" s="25" customFormat="1" x14ac:dyDescent="0.25">
      <c r="C822" s="20"/>
      <c r="D822" s="20"/>
      <c r="E822" s="21"/>
      <c r="F822" s="23"/>
      <c r="G822" s="20"/>
    </row>
    <row r="823" spans="3:7" s="25" customFormat="1" x14ac:dyDescent="0.25">
      <c r="C823" s="20"/>
      <c r="D823" s="20"/>
      <c r="E823" s="21"/>
      <c r="F823" s="23"/>
      <c r="G823" s="20"/>
    </row>
    <row r="824" spans="3:7" s="25" customFormat="1" x14ac:dyDescent="0.25">
      <c r="C824" s="20"/>
      <c r="D824" s="20"/>
      <c r="E824" s="21"/>
      <c r="F824" s="23"/>
      <c r="G824" s="20"/>
    </row>
    <row r="825" spans="3:7" s="25" customFormat="1" x14ac:dyDescent="0.25">
      <c r="C825" s="20"/>
      <c r="D825" s="20"/>
      <c r="E825" s="21"/>
      <c r="F825" s="23"/>
      <c r="G825" s="20"/>
    </row>
    <row r="826" spans="3:7" s="25" customFormat="1" x14ac:dyDescent="0.25">
      <c r="C826" s="20"/>
      <c r="D826" s="20"/>
      <c r="E826" s="21"/>
      <c r="F826" s="23"/>
      <c r="G826" s="20"/>
    </row>
    <row r="827" spans="3:7" s="25" customFormat="1" x14ac:dyDescent="0.25">
      <c r="C827" s="20"/>
      <c r="D827" s="20"/>
      <c r="E827" s="21"/>
      <c r="F827" s="23"/>
      <c r="G827" s="20"/>
    </row>
    <row r="828" spans="3:7" s="25" customFormat="1" x14ac:dyDescent="0.25">
      <c r="C828" s="20"/>
      <c r="D828" s="20"/>
      <c r="E828" s="21"/>
      <c r="F828" s="23"/>
      <c r="G828" s="20"/>
    </row>
    <row r="829" spans="3:7" s="25" customFormat="1" x14ac:dyDescent="0.25">
      <c r="C829" s="20"/>
      <c r="D829" s="20"/>
      <c r="E829" s="21"/>
      <c r="F829" s="23"/>
      <c r="G829" s="20"/>
    </row>
    <row r="830" spans="3:7" s="25" customFormat="1" x14ac:dyDescent="0.25">
      <c r="C830" s="20"/>
      <c r="D830" s="20"/>
      <c r="E830" s="21"/>
      <c r="F830" s="23"/>
      <c r="G830" s="20"/>
    </row>
    <row r="831" spans="3:7" s="25" customFormat="1" x14ac:dyDescent="0.25">
      <c r="C831" s="20"/>
      <c r="D831" s="20"/>
      <c r="E831" s="21"/>
      <c r="F831" s="23"/>
      <c r="G831" s="20"/>
    </row>
    <row r="832" spans="3:7" s="25" customFormat="1" x14ac:dyDescent="0.25">
      <c r="C832" s="20"/>
      <c r="D832" s="20"/>
      <c r="E832" s="21"/>
      <c r="F832" s="23"/>
      <c r="G832" s="20"/>
    </row>
    <row r="833" spans="3:7" s="25" customFormat="1" x14ac:dyDescent="0.25">
      <c r="C833" s="20"/>
      <c r="D833" s="20"/>
      <c r="E833" s="21"/>
      <c r="F833" s="23"/>
      <c r="G833" s="20"/>
    </row>
    <row r="834" spans="3:7" s="25" customFormat="1" x14ac:dyDescent="0.25">
      <c r="C834" s="20"/>
      <c r="D834" s="20"/>
      <c r="E834" s="21"/>
      <c r="F834" s="23"/>
      <c r="G834" s="20"/>
    </row>
    <row r="835" spans="3:7" s="25" customFormat="1" x14ac:dyDescent="0.25">
      <c r="C835" s="20"/>
      <c r="D835" s="20"/>
      <c r="E835" s="21"/>
      <c r="F835" s="23"/>
      <c r="G835" s="20"/>
    </row>
    <row r="836" spans="3:7" s="25" customFormat="1" x14ac:dyDescent="0.25">
      <c r="C836" s="20"/>
      <c r="D836" s="20"/>
      <c r="E836" s="21"/>
      <c r="F836" s="23"/>
      <c r="G836" s="20"/>
    </row>
    <row r="837" spans="3:7" s="25" customFormat="1" x14ac:dyDescent="0.25">
      <c r="C837" s="20"/>
      <c r="D837" s="20"/>
      <c r="E837" s="21"/>
      <c r="F837" s="23"/>
      <c r="G837" s="20"/>
    </row>
    <row r="838" spans="3:7" s="25" customFormat="1" x14ac:dyDescent="0.25">
      <c r="C838" s="20"/>
      <c r="D838" s="20"/>
      <c r="E838" s="21"/>
      <c r="F838" s="23"/>
      <c r="G838" s="20"/>
    </row>
    <row r="839" spans="3:7" s="25" customFormat="1" x14ac:dyDescent="0.25">
      <c r="C839" s="20"/>
      <c r="D839" s="20"/>
      <c r="E839" s="21"/>
      <c r="F839" s="23"/>
      <c r="G839" s="20"/>
    </row>
    <row r="840" spans="3:7" s="25" customFormat="1" x14ac:dyDescent="0.25">
      <c r="C840" s="20"/>
      <c r="D840" s="20"/>
      <c r="E840" s="21"/>
      <c r="F840" s="23"/>
      <c r="G840" s="20"/>
    </row>
    <row r="841" spans="3:7" s="25" customFormat="1" x14ac:dyDescent="0.25">
      <c r="C841" s="20"/>
      <c r="D841" s="20"/>
      <c r="E841" s="21"/>
      <c r="F841" s="23"/>
      <c r="G841" s="20"/>
    </row>
    <row r="842" spans="3:7" s="25" customFormat="1" x14ac:dyDescent="0.25">
      <c r="C842" s="20"/>
      <c r="D842" s="20"/>
      <c r="E842" s="21"/>
      <c r="F842" s="23"/>
      <c r="G842" s="20"/>
    </row>
    <row r="843" spans="3:7" s="25" customFormat="1" x14ac:dyDescent="0.25">
      <c r="C843" s="20"/>
      <c r="D843" s="20"/>
      <c r="E843" s="21"/>
      <c r="F843" s="23"/>
      <c r="G843" s="20"/>
    </row>
    <row r="844" spans="3:7" s="25" customFormat="1" x14ac:dyDescent="0.25">
      <c r="C844" s="20"/>
      <c r="D844" s="20"/>
      <c r="E844" s="21"/>
      <c r="F844" s="23"/>
      <c r="G844" s="20"/>
    </row>
    <row r="845" spans="3:7" s="25" customFormat="1" x14ac:dyDescent="0.25">
      <c r="C845" s="20"/>
      <c r="D845" s="20"/>
      <c r="E845" s="21"/>
      <c r="F845" s="23"/>
      <c r="G845" s="20"/>
    </row>
    <row r="846" spans="3:7" s="25" customFormat="1" x14ac:dyDescent="0.25">
      <c r="C846" s="20"/>
      <c r="D846" s="20"/>
      <c r="E846" s="21"/>
      <c r="F846" s="23"/>
      <c r="G846" s="20"/>
    </row>
    <row r="847" spans="3:7" s="25" customFormat="1" x14ac:dyDescent="0.25">
      <c r="C847" s="20"/>
      <c r="D847" s="20"/>
      <c r="E847" s="21"/>
      <c r="F847" s="23"/>
      <c r="G847" s="20"/>
    </row>
    <row r="848" spans="3:7" s="25" customFormat="1" x14ac:dyDescent="0.25">
      <c r="C848" s="20"/>
      <c r="D848" s="20"/>
      <c r="E848" s="21"/>
      <c r="F848" s="23"/>
      <c r="G848" s="20"/>
    </row>
    <row r="849" spans="3:7" s="25" customFormat="1" x14ac:dyDescent="0.25">
      <c r="C849" s="20"/>
      <c r="D849" s="20"/>
      <c r="E849" s="21"/>
      <c r="F849" s="23"/>
      <c r="G849" s="20"/>
    </row>
    <row r="850" spans="3:7" s="25" customFormat="1" x14ac:dyDescent="0.25">
      <c r="C850" s="20"/>
      <c r="D850" s="20"/>
      <c r="E850" s="21"/>
      <c r="F850" s="23"/>
      <c r="G850" s="20"/>
    </row>
    <row r="851" spans="3:7" s="25" customFormat="1" x14ac:dyDescent="0.25">
      <c r="C851" s="20"/>
      <c r="D851" s="20"/>
      <c r="E851" s="21"/>
      <c r="F851" s="23"/>
      <c r="G851" s="20"/>
    </row>
    <row r="852" spans="3:7" s="25" customFormat="1" x14ac:dyDescent="0.25">
      <c r="C852" s="20"/>
      <c r="D852" s="20"/>
      <c r="E852" s="21"/>
      <c r="F852" s="23"/>
      <c r="G852" s="20"/>
    </row>
    <row r="853" spans="3:7" s="25" customFormat="1" x14ac:dyDescent="0.25">
      <c r="C853" s="20"/>
      <c r="D853" s="20"/>
      <c r="E853" s="21"/>
      <c r="F853" s="23"/>
      <c r="G853" s="20"/>
    </row>
    <row r="854" spans="3:7" s="25" customFormat="1" x14ac:dyDescent="0.25">
      <c r="C854" s="20"/>
      <c r="D854" s="20"/>
      <c r="E854" s="21"/>
      <c r="F854" s="23"/>
      <c r="G854" s="20"/>
    </row>
    <row r="855" spans="3:7" s="25" customFormat="1" x14ac:dyDescent="0.25">
      <c r="C855" s="20"/>
      <c r="D855" s="20"/>
      <c r="E855" s="21"/>
      <c r="F855" s="23"/>
      <c r="G855" s="20"/>
    </row>
    <row r="856" spans="3:7" s="25" customFormat="1" x14ac:dyDescent="0.25">
      <c r="C856" s="20"/>
      <c r="D856" s="20"/>
      <c r="E856" s="21"/>
      <c r="F856" s="23"/>
      <c r="G856" s="20"/>
    </row>
    <row r="857" spans="3:7" s="25" customFormat="1" x14ac:dyDescent="0.25">
      <c r="C857" s="20"/>
      <c r="D857" s="20"/>
      <c r="E857" s="21"/>
      <c r="F857" s="23"/>
      <c r="G857" s="20"/>
    </row>
    <row r="858" spans="3:7" s="25" customFormat="1" x14ac:dyDescent="0.25">
      <c r="C858" s="20"/>
      <c r="D858" s="20"/>
      <c r="E858" s="21"/>
      <c r="F858" s="23"/>
      <c r="G858" s="20"/>
    </row>
    <row r="859" spans="3:7" s="25" customFormat="1" x14ac:dyDescent="0.25">
      <c r="C859" s="20"/>
      <c r="D859" s="20"/>
      <c r="E859" s="21"/>
      <c r="F859" s="23"/>
      <c r="G859" s="20"/>
    </row>
    <row r="860" spans="3:7" s="25" customFormat="1" x14ac:dyDescent="0.25">
      <c r="C860" s="20"/>
      <c r="D860" s="20"/>
      <c r="E860" s="21"/>
      <c r="F860" s="23"/>
      <c r="G860" s="20"/>
    </row>
    <row r="861" spans="3:7" s="25" customFormat="1" x14ac:dyDescent="0.25">
      <c r="C861" s="20"/>
      <c r="D861" s="20"/>
      <c r="E861" s="21"/>
      <c r="F861" s="23"/>
      <c r="G861" s="20"/>
    </row>
    <row r="862" spans="3:7" s="25" customFormat="1" x14ac:dyDescent="0.25">
      <c r="C862" s="20"/>
      <c r="D862" s="20"/>
      <c r="E862" s="21"/>
      <c r="F862" s="23"/>
      <c r="G862" s="20"/>
    </row>
    <row r="863" spans="3:7" s="25" customFormat="1" x14ac:dyDescent="0.25">
      <c r="C863" s="20"/>
      <c r="D863" s="20"/>
      <c r="E863" s="21"/>
      <c r="F863" s="23"/>
      <c r="G863" s="20"/>
    </row>
    <row r="864" spans="3:7" s="25" customFormat="1" x14ac:dyDescent="0.25">
      <c r="C864" s="20"/>
      <c r="D864" s="20"/>
      <c r="E864" s="21"/>
      <c r="F864" s="23"/>
      <c r="G864" s="20"/>
    </row>
    <row r="865" spans="3:7" s="25" customFormat="1" x14ac:dyDescent="0.25">
      <c r="C865" s="20"/>
      <c r="D865" s="20"/>
      <c r="E865" s="21"/>
      <c r="F865" s="23"/>
      <c r="G865" s="20"/>
    </row>
    <row r="866" spans="3:7" s="25" customFormat="1" x14ac:dyDescent="0.25">
      <c r="C866" s="20"/>
      <c r="D866" s="20"/>
      <c r="E866" s="21"/>
      <c r="F866" s="23"/>
      <c r="G866" s="20"/>
    </row>
    <row r="867" spans="3:7" s="25" customFormat="1" x14ac:dyDescent="0.25">
      <c r="C867" s="20"/>
      <c r="D867" s="20"/>
      <c r="E867" s="21"/>
      <c r="F867" s="23"/>
      <c r="G867" s="20"/>
    </row>
    <row r="868" spans="3:7" s="25" customFormat="1" x14ac:dyDescent="0.25">
      <c r="C868" s="20"/>
      <c r="D868" s="20"/>
      <c r="E868" s="21"/>
      <c r="F868" s="23"/>
      <c r="G868" s="20"/>
    </row>
    <row r="869" spans="3:7" s="25" customFormat="1" x14ac:dyDescent="0.25">
      <c r="C869" s="20"/>
      <c r="D869" s="20"/>
      <c r="E869" s="21"/>
      <c r="F869" s="23"/>
      <c r="G869" s="20"/>
    </row>
    <row r="870" spans="3:7" s="25" customFormat="1" x14ac:dyDescent="0.25">
      <c r="C870" s="20"/>
      <c r="D870" s="20"/>
      <c r="E870" s="21"/>
      <c r="F870" s="23"/>
      <c r="G870" s="20"/>
    </row>
    <row r="871" spans="3:7" s="25" customFormat="1" x14ac:dyDescent="0.25">
      <c r="C871" s="20"/>
      <c r="D871" s="20"/>
      <c r="E871" s="21"/>
      <c r="F871" s="23"/>
      <c r="G871" s="20"/>
    </row>
    <row r="872" spans="3:7" s="25" customFormat="1" x14ac:dyDescent="0.25">
      <c r="C872" s="20"/>
      <c r="D872" s="20"/>
      <c r="E872" s="21"/>
      <c r="F872" s="23"/>
      <c r="G872" s="20"/>
    </row>
    <row r="873" spans="3:7" s="25" customFormat="1" x14ac:dyDescent="0.25">
      <c r="C873" s="20"/>
      <c r="D873" s="20"/>
      <c r="E873" s="21"/>
      <c r="F873" s="23"/>
      <c r="G873" s="20"/>
    </row>
    <row r="874" spans="3:7" s="25" customFormat="1" x14ac:dyDescent="0.25">
      <c r="C874" s="20"/>
      <c r="D874" s="20"/>
      <c r="E874" s="21"/>
      <c r="F874" s="23"/>
      <c r="G874" s="20"/>
    </row>
    <row r="875" spans="3:7" s="25" customFormat="1" x14ac:dyDescent="0.25">
      <c r="C875" s="20"/>
      <c r="D875" s="20"/>
      <c r="E875" s="21"/>
      <c r="F875" s="23"/>
      <c r="G875" s="20"/>
    </row>
    <row r="876" spans="3:7" s="25" customFormat="1" x14ac:dyDescent="0.25">
      <c r="C876" s="20"/>
      <c r="D876" s="20"/>
      <c r="E876" s="21"/>
      <c r="F876" s="23"/>
      <c r="G876" s="20"/>
    </row>
    <row r="877" spans="3:7" s="25" customFormat="1" x14ac:dyDescent="0.25">
      <c r="C877" s="20"/>
      <c r="D877" s="20"/>
      <c r="E877" s="21"/>
      <c r="F877" s="23"/>
      <c r="G877" s="20"/>
    </row>
    <row r="878" spans="3:7" s="25" customFormat="1" x14ac:dyDescent="0.25">
      <c r="C878" s="20"/>
      <c r="D878" s="20"/>
      <c r="E878" s="21"/>
      <c r="F878" s="23"/>
      <c r="G878" s="20"/>
    </row>
    <row r="879" spans="3:7" s="25" customFormat="1" x14ac:dyDescent="0.25">
      <c r="C879" s="20"/>
      <c r="D879" s="20"/>
      <c r="E879" s="21"/>
      <c r="F879" s="23"/>
      <c r="G879" s="20"/>
    </row>
    <row r="880" spans="3:7" s="25" customFormat="1" x14ac:dyDescent="0.25">
      <c r="C880" s="20"/>
      <c r="D880" s="20"/>
      <c r="E880" s="21"/>
      <c r="F880" s="23"/>
      <c r="G880" s="20"/>
    </row>
    <row r="881" spans="3:7" s="25" customFormat="1" x14ac:dyDescent="0.25">
      <c r="C881" s="20"/>
      <c r="D881" s="20"/>
      <c r="E881" s="21"/>
      <c r="F881" s="23"/>
      <c r="G881" s="20"/>
    </row>
    <row r="882" spans="3:7" s="25" customFormat="1" x14ac:dyDescent="0.25">
      <c r="C882" s="20"/>
      <c r="D882" s="20"/>
      <c r="E882" s="21"/>
      <c r="F882" s="23"/>
      <c r="G882" s="20"/>
    </row>
    <row r="883" spans="3:7" s="25" customFormat="1" x14ac:dyDescent="0.25">
      <c r="C883" s="20"/>
      <c r="D883" s="20"/>
      <c r="E883" s="21"/>
      <c r="F883" s="23"/>
      <c r="G883" s="20"/>
    </row>
    <row r="884" spans="3:7" s="25" customFormat="1" x14ac:dyDescent="0.25">
      <c r="C884" s="20"/>
      <c r="D884" s="20"/>
      <c r="E884" s="21"/>
      <c r="F884" s="23"/>
      <c r="G884" s="20"/>
    </row>
    <row r="885" spans="3:7" s="25" customFormat="1" x14ac:dyDescent="0.25">
      <c r="C885" s="20"/>
      <c r="D885" s="20"/>
      <c r="E885" s="21"/>
      <c r="F885" s="23"/>
      <c r="G885" s="20"/>
    </row>
    <row r="886" spans="3:7" s="25" customFormat="1" x14ac:dyDescent="0.25">
      <c r="C886" s="20"/>
      <c r="D886" s="20"/>
      <c r="E886" s="21"/>
      <c r="F886" s="23"/>
      <c r="G886" s="20"/>
    </row>
    <row r="887" spans="3:7" s="25" customFormat="1" x14ac:dyDescent="0.25">
      <c r="C887" s="20"/>
      <c r="D887" s="20"/>
      <c r="E887" s="21"/>
      <c r="F887" s="23"/>
      <c r="G887" s="20"/>
    </row>
    <row r="888" spans="3:7" s="25" customFormat="1" x14ac:dyDescent="0.25">
      <c r="C888" s="20"/>
      <c r="D888" s="20"/>
      <c r="E888" s="21"/>
      <c r="F888" s="23"/>
      <c r="G888" s="20"/>
    </row>
    <row r="889" spans="3:7" s="25" customFormat="1" x14ac:dyDescent="0.25">
      <c r="C889" s="20"/>
      <c r="D889" s="20"/>
      <c r="E889" s="21"/>
      <c r="F889" s="23"/>
      <c r="G889" s="20"/>
    </row>
    <row r="890" spans="3:7" s="25" customFormat="1" x14ac:dyDescent="0.25">
      <c r="C890" s="20"/>
      <c r="D890" s="20"/>
      <c r="E890" s="21"/>
      <c r="F890" s="23"/>
      <c r="G890" s="20"/>
    </row>
    <row r="891" spans="3:7" s="25" customFormat="1" x14ac:dyDescent="0.25">
      <c r="C891" s="20"/>
      <c r="D891" s="20"/>
      <c r="E891" s="21"/>
      <c r="F891" s="23"/>
      <c r="G891" s="20"/>
    </row>
    <row r="892" spans="3:7" s="25" customFormat="1" x14ac:dyDescent="0.25">
      <c r="C892" s="20"/>
      <c r="D892" s="20"/>
      <c r="E892" s="21"/>
      <c r="F892" s="23"/>
      <c r="G892" s="20"/>
    </row>
    <row r="893" spans="3:7" s="25" customFormat="1" x14ac:dyDescent="0.25">
      <c r="C893" s="20"/>
      <c r="D893" s="20"/>
      <c r="E893" s="21"/>
      <c r="F893" s="23"/>
      <c r="G893" s="20"/>
    </row>
    <row r="894" spans="3:7" s="25" customFormat="1" x14ac:dyDescent="0.25">
      <c r="C894" s="20"/>
      <c r="D894" s="20"/>
      <c r="E894" s="21"/>
      <c r="F894" s="23"/>
      <c r="G894" s="20"/>
    </row>
  </sheetData>
  <autoFilter ref="A9:M200" xr:uid="{00000000-0009-0000-0000-000001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P894"/>
  <sheetViews>
    <sheetView workbookViewId="0">
      <selection activeCell="A3" sqref="A3:M3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83" customWidth="1"/>
    <col min="14" max="14" width="15.5703125" style="20" customWidth="1"/>
    <col min="15" max="15" width="15.7109375" style="20" customWidth="1"/>
    <col min="16" max="16384" width="11.5703125" style="20"/>
  </cols>
  <sheetData>
    <row r="2" spans="1:15" ht="20.25" x14ac:dyDescent="0.25">
      <c r="A2" s="321" t="s">
        <v>345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5" ht="15.75" x14ac:dyDescent="0.25">
      <c r="A3" s="322" t="s">
        <v>270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5" ht="15.75" thickBot="1" x14ac:dyDescent="0.3">
      <c r="F4" s="26"/>
    </row>
    <row r="5" spans="1:15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284"/>
      <c r="N5" s="30"/>
      <c r="O5" s="30"/>
    </row>
    <row r="6" spans="1:15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285">
        <v>44927</v>
      </c>
      <c r="N6" s="175">
        <v>44958</v>
      </c>
      <c r="O6" s="175" t="s">
        <v>335</v>
      </c>
    </row>
    <row r="7" spans="1:15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5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286">
        <f>SUM(M10:M29)</f>
        <v>32</v>
      </c>
      <c r="N8" s="40">
        <f>SUM(N10:N29)</f>
        <v>148</v>
      </c>
      <c r="O8" s="40">
        <f>SUM(O10:O29)</f>
        <v>180</v>
      </c>
    </row>
    <row r="9" spans="1:15" x14ac:dyDescent="0.25">
      <c r="A9" s="41"/>
      <c r="B9" s="41"/>
      <c r="C9" s="41"/>
      <c r="D9" s="41"/>
      <c r="E9" s="41"/>
      <c r="F9" s="42"/>
      <c r="K9" s="43"/>
    </row>
    <row r="10" spans="1:15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287">
        <v>0</v>
      </c>
      <c r="N10" s="52">
        <v>0</v>
      </c>
      <c r="O10" s="52">
        <f>SUM(M10:N10)</f>
        <v>0</v>
      </c>
    </row>
    <row r="11" spans="1:15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287">
        <v>0</v>
      </c>
      <c r="N11" s="52">
        <v>0</v>
      </c>
      <c r="O11" s="52">
        <f t="shared" ref="O11:O28" si="1">SUM(M11:N11)</f>
        <v>0</v>
      </c>
    </row>
    <row r="12" spans="1:15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287">
        <v>0</v>
      </c>
      <c r="N12" s="52">
        <v>0</v>
      </c>
      <c r="O12" s="52">
        <f t="shared" si="1"/>
        <v>0</v>
      </c>
    </row>
    <row r="13" spans="1:15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287">
        <v>0</v>
      </c>
      <c r="N13" s="52">
        <v>0</v>
      </c>
      <c r="O13" s="52">
        <f t="shared" si="1"/>
        <v>0</v>
      </c>
    </row>
    <row r="14" spans="1:15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287">
        <v>0</v>
      </c>
      <c r="N14" s="60">
        <v>0</v>
      </c>
      <c r="O14" s="52">
        <f t="shared" si="1"/>
        <v>0</v>
      </c>
    </row>
    <row r="15" spans="1:15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287">
        <v>0</v>
      </c>
      <c r="N15" s="60">
        <v>0</v>
      </c>
      <c r="O15" s="52">
        <f t="shared" si="1"/>
        <v>0</v>
      </c>
    </row>
    <row r="16" spans="1:15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287">
        <v>0</v>
      </c>
      <c r="N16" s="60">
        <v>0</v>
      </c>
      <c r="O16" s="52">
        <f t="shared" si="1"/>
        <v>0</v>
      </c>
    </row>
    <row r="17" spans="1:15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287">
        <v>0</v>
      </c>
      <c r="N17" s="60">
        <v>0</v>
      </c>
      <c r="O17" s="52">
        <f t="shared" si="1"/>
        <v>0</v>
      </c>
    </row>
    <row r="18" spans="1:15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287">
        <v>0</v>
      </c>
      <c r="N18" s="52">
        <v>0</v>
      </c>
      <c r="O18" s="52">
        <f t="shared" si="1"/>
        <v>0</v>
      </c>
    </row>
    <row r="19" spans="1:15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287">
        <v>0</v>
      </c>
      <c r="N19" s="60">
        <v>70</v>
      </c>
      <c r="O19" s="52">
        <f t="shared" si="1"/>
        <v>70</v>
      </c>
    </row>
    <row r="20" spans="1:15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287">
        <v>0</v>
      </c>
      <c r="N20" s="60">
        <v>0</v>
      </c>
      <c r="O20" s="52">
        <f t="shared" si="1"/>
        <v>0</v>
      </c>
    </row>
    <row r="21" spans="1:15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287">
        <v>0</v>
      </c>
      <c r="N21" s="60">
        <v>0</v>
      </c>
      <c r="O21" s="52">
        <f t="shared" si="1"/>
        <v>0</v>
      </c>
    </row>
    <row r="22" spans="1:15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287">
        <v>8</v>
      </c>
      <c r="N22" s="60">
        <v>42</v>
      </c>
      <c r="O22" s="52">
        <f t="shared" si="1"/>
        <v>50</v>
      </c>
    </row>
    <row r="23" spans="1:15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287">
        <v>3</v>
      </c>
      <c r="N23" s="60">
        <v>31</v>
      </c>
      <c r="O23" s="52">
        <f t="shared" si="1"/>
        <v>34</v>
      </c>
    </row>
    <row r="24" spans="1:15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287">
        <v>0</v>
      </c>
      <c r="N24" s="60">
        <v>0</v>
      </c>
      <c r="O24" s="52">
        <f t="shared" si="1"/>
        <v>0</v>
      </c>
    </row>
    <row r="25" spans="1:15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287">
        <v>0</v>
      </c>
      <c r="N25" s="72">
        <v>0</v>
      </c>
      <c r="O25" s="52">
        <f t="shared" si="1"/>
        <v>0</v>
      </c>
    </row>
    <row r="26" spans="1:15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287">
        <v>0</v>
      </c>
      <c r="N26" s="72">
        <v>0</v>
      </c>
      <c r="O26" s="52">
        <f t="shared" si="1"/>
        <v>0</v>
      </c>
    </row>
    <row r="27" spans="1:15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287">
        <v>21</v>
      </c>
      <c r="N27" s="60">
        <v>5</v>
      </c>
      <c r="O27" s="52">
        <f t="shared" si="1"/>
        <v>26</v>
      </c>
    </row>
    <row r="28" spans="1:15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287">
        <v>0</v>
      </c>
      <c r="N28" s="60">
        <v>0</v>
      </c>
      <c r="O28" s="52">
        <f t="shared" si="1"/>
        <v>0</v>
      </c>
    </row>
    <row r="29" spans="1:15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287">
        <v>0</v>
      </c>
      <c r="N29" s="52">
        <v>0</v>
      </c>
      <c r="O29" s="52"/>
    </row>
    <row r="30" spans="1:15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5" ht="15.75" thickBot="1" x14ac:dyDescent="0.3">
      <c r="A31" s="81" t="s">
        <v>110</v>
      </c>
      <c r="B31" s="82"/>
      <c r="C31" s="82"/>
      <c r="D31" s="83"/>
      <c r="E31" s="40">
        <f t="shared" ref="E31:L31" si="2">SUM(E33:E40)</f>
        <v>2795.1389799999997</v>
      </c>
      <c r="F31" s="40">
        <f t="shared" si="2"/>
        <v>353</v>
      </c>
      <c r="G31" s="40">
        <f t="shared" si="2"/>
        <v>353</v>
      </c>
      <c r="H31" s="40">
        <f t="shared" si="2"/>
        <v>566</v>
      </c>
      <c r="I31" s="40">
        <f t="shared" si="2"/>
        <v>566</v>
      </c>
      <c r="J31" s="40">
        <f t="shared" si="2"/>
        <v>461</v>
      </c>
      <c r="K31" s="40">
        <f t="shared" si="2"/>
        <v>461</v>
      </c>
      <c r="L31" s="40">
        <f t="shared" si="2"/>
        <v>481</v>
      </c>
      <c r="M31" s="286">
        <f>SUM(M33:M40)</f>
        <v>0</v>
      </c>
      <c r="N31" s="40">
        <f>SUM(N33:N40)</f>
        <v>0</v>
      </c>
      <c r="O31" s="40">
        <f>SUM(O33:O40)</f>
        <v>0</v>
      </c>
    </row>
    <row r="32" spans="1:15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5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288">
        <v>0</v>
      </c>
      <c r="N33" s="51">
        <v>0</v>
      </c>
      <c r="O33" s="51">
        <f>SUM(M33:N33)</f>
        <v>0</v>
      </c>
    </row>
    <row r="34" spans="1:15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288">
        <v>0</v>
      </c>
      <c r="N34" s="51">
        <v>0</v>
      </c>
      <c r="O34" s="51">
        <f t="shared" ref="O34:O40" si="3">SUM(M34:N34)</f>
        <v>0</v>
      </c>
    </row>
    <row r="35" spans="1:15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288">
        <v>0</v>
      </c>
      <c r="N35" s="51">
        <v>0</v>
      </c>
      <c r="O35" s="51">
        <f t="shared" si="3"/>
        <v>0</v>
      </c>
    </row>
    <row r="36" spans="1:15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288">
        <v>0</v>
      </c>
      <c r="N36" s="51">
        <v>0</v>
      </c>
      <c r="O36" s="51">
        <f t="shared" si="3"/>
        <v>0</v>
      </c>
    </row>
    <row r="37" spans="1:15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288">
        <v>0</v>
      </c>
      <c r="N37" s="51">
        <v>0</v>
      </c>
      <c r="O37" s="51">
        <f t="shared" si="3"/>
        <v>0</v>
      </c>
    </row>
    <row r="38" spans="1:15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288">
        <v>0</v>
      </c>
      <c r="N38" s="51">
        <v>0</v>
      </c>
      <c r="O38" s="51">
        <f t="shared" si="3"/>
        <v>0</v>
      </c>
    </row>
    <row r="39" spans="1:15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288">
        <v>0</v>
      </c>
      <c r="N39" s="51">
        <v>0</v>
      </c>
      <c r="O39" s="51">
        <f t="shared" si="3"/>
        <v>0</v>
      </c>
    </row>
    <row r="40" spans="1:15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288">
        <v>0</v>
      </c>
      <c r="N40" s="51">
        <v>0</v>
      </c>
      <c r="O40" s="51">
        <f t="shared" si="3"/>
        <v>0</v>
      </c>
    </row>
    <row r="41" spans="1:15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5" ht="15.75" thickBot="1" x14ac:dyDescent="0.3">
      <c r="A42" s="37" t="s">
        <v>123</v>
      </c>
      <c r="B42" s="38"/>
      <c r="C42" s="85"/>
      <c r="D42" s="83"/>
      <c r="E42" s="40">
        <f t="shared" ref="E42:L42" si="4">SUM(E44:E66)</f>
        <v>121922.489</v>
      </c>
      <c r="F42" s="40">
        <f t="shared" si="4"/>
        <v>14548</v>
      </c>
      <c r="G42" s="40">
        <f t="shared" si="4"/>
        <v>10447</v>
      </c>
      <c r="H42" s="40">
        <f t="shared" si="4"/>
        <v>9722</v>
      </c>
      <c r="I42" s="40">
        <f t="shared" si="4"/>
        <v>8915</v>
      </c>
      <c r="J42" s="40">
        <f t="shared" si="4"/>
        <v>8878</v>
      </c>
      <c r="K42" s="40">
        <f t="shared" si="4"/>
        <v>5378</v>
      </c>
      <c r="L42" s="40">
        <f t="shared" si="4"/>
        <v>7611</v>
      </c>
      <c r="M42" s="286">
        <f>SUM(M44:M66)</f>
        <v>11</v>
      </c>
      <c r="N42" s="40">
        <f>SUM(N44:N66)</f>
        <v>179</v>
      </c>
      <c r="O42" s="40">
        <f>SUM(O44:O66)</f>
        <v>190</v>
      </c>
    </row>
    <row r="43" spans="1:15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5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287">
        <v>0</v>
      </c>
      <c r="N44" s="60">
        <v>0</v>
      </c>
      <c r="O44" s="60">
        <f>SUM(M44:N44)</f>
        <v>0</v>
      </c>
    </row>
    <row r="45" spans="1:15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287">
        <v>0</v>
      </c>
      <c r="N45" s="60">
        <v>0</v>
      </c>
      <c r="O45" s="60">
        <f t="shared" ref="O45:O66" si="5">SUM(M45:N45)</f>
        <v>0</v>
      </c>
    </row>
    <row r="46" spans="1:15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287">
        <v>0</v>
      </c>
      <c r="N46" s="60">
        <v>0</v>
      </c>
      <c r="O46" s="60">
        <f t="shared" si="5"/>
        <v>0</v>
      </c>
    </row>
    <row r="47" spans="1:15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287">
        <v>0</v>
      </c>
      <c r="N47" s="60">
        <v>0</v>
      </c>
      <c r="O47" s="60">
        <f t="shared" si="5"/>
        <v>0</v>
      </c>
    </row>
    <row r="48" spans="1:15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287">
        <v>0</v>
      </c>
      <c r="N48" s="60">
        <v>0</v>
      </c>
      <c r="O48" s="60">
        <f t="shared" si="5"/>
        <v>0</v>
      </c>
    </row>
    <row r="49" spans="1:15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287">
        <v>0</v>
      </c>
      <c r="N49" s="60">
        <v>0</v>
      </c>
      <c r="O49" s="60">
        <f t="shared" si="5"/>
        <v>0</v>
      </c>
    </row>
    <row r="50" spans="1:15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287">
        <v>0</v>
      </c>
      <c r="N50" s="60">
        <v>0</v>
      </c>
      <c r="O50" s="60">
        <f t="shared" si="5"/>
        <v>0</v>
      </c>
    </row>
    <row r="51" spans="1:15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287">
        <v>1</v>
      </c>
      <c r="N51" s="60">
        <v>78</v>
      </c>
      <c r="O51" s="60">
        <f t="shared" si="5"/>
        <v>79</v>
      </c>
    </row>
    <row r="52" spans="1:15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287">
        <v>0</v>
      </c>
      <c r="N52" s="60">
        <v>0</v>
      </c>
      <c r="O52" s="60">
        <f t="shared" si="5"/>
        <v>0</v>
      </c>
    </row>
    <row r="53" spans="1:15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288">
        <v>0</v>
      </c>
      <c r="N53" s="51">
        <v>0</v>
      </c>
      <c r="O53" s="60">
        <f t="shared" si="5"/>
        <v>0</v>
      </c>
    </row>
    <row r="54" spans="1:15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288">
        <v>0</v>
      </c>
      <c r="N54" s="51">
        <v>0</v>
      </c>
      <c r="O54" s="60">
        <f t="shared" si="5"/>
        <v>0</v>
      </c>
    </row>
    <row r="55" spans="1:15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288">
        <v>0</v>
      </c>
      <c r="N55" s="51">
        <v>0</v>
      </c>
      <c r="O55" s="60">
        <f t="shared" si="5"/>
        <v>0</v>
      </c>
    </row>
    <row r="56" spans="1:15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288">
        <v>0</v>
      </c>
      <c r="N56" s="51">
        <v>0</v>
      </c>
      <c r="O56" s="60">
        <f t="shared" si="5"/>
        <v>0</v>
      </c>
    </row>
    <row r="57" spans="1:15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288">
        <v>0</v>
      </c>
      <c r="N57" s="51">
        <v>0</v>
      </c>
      <c r="O57" s="60">
        <f t="shared" si="5"/>
        <v>0</v>
      </c>
    </row>
    <row r="58" spans="1:15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287">
        <v>0</v>
      </c>
      <c r="N58" s="60">
        <v>0</v>
      </c>
      <c r="O58" s="60">
        <f t="shared" si="5"/>
        <v>0</v>
      </c>
    </row>
    <row r="59" spans="1:15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287">
        <v>0</v>
      </c>
      <c r="N59" s="60">
        <v>0</v>
      </c>
      <c r="O59" s="60">
        <f t="shared" si="5"/>
        <v>0</v>
      </c>
    </row>
    <row r="60" spans="1:15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287">
        <v>0</v>
      </c>
      <c r="N60" s="60">
        <v>0</v>
      </c>
      <c r="O60" s="60">
        <f t="shared" si="5"/>
        <v>0</v>
      </c>
    </row>
    <row r="61" spans="1:15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287">
        <v>8</v>
      </c>
      <c r="N61" s="60">
        <v>0</v>
      </c>
      <c r="O61" s="60">
        <f t="shared" si="5"/>
        <v>8</v>
      </c>
    </row>
    <row r="62" spans="1:15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287">
        <v>2</v>
      </c>
      <c r="N62" s="60">
        <v>2</v>
      </c>
      <c r="O62" s="60">
        <f t="shared" si="5"/>
        <v>4</v>
      </c>
    </row>
    <row r="63" spans="1:15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287">
        <v>0</v>
      </c>
      <c r="N63" s="60">
        <v>0</v>
      </c>
      <c r="O63" s="60">
        <f t="shared" si="5"/>
        <v>0</v>
      </c>
    </row>
    <row r="64" spans="1:15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287">
        <v>0</v>
      </c>
      <c r="N64" s="72">
        <v>99</v>
      </c>
      <c r="O64" s="60">
        <f t="shared" si="5"/>
        <v>99</v>
      </c>
    </row>
    <row r="65" spans="1:744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287">
        <v>0</v>
      </c>
      <c r="N65" s="60">
        <v>0</v>
      </c>
      <c r="O65" s="60">
        <f t="shared" si="5"/>
        <v>0</v>
      </c>
    </row>
    <row r="66" spans="1:744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287">
        <v>0</v>
      </c>
      <c r="N66" s="60">
        <v>0</v>
      </c>
      <c r="O66" s="60">
        <f t="shared" si="5"/>
        <v>0</v>
      </c>
    </row>
    <row r="67" spans="1:744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4" ht="15" customHeight="1" thickBot="1" x14ac:dyDescent="0.3">
      <c r="A68" s="97" t="s">
        <v>149</v>
      </c>
      <c r="B68" s="98"/>
      <c r="C68" s="39"/>
      <c r="D68" s="38"/>
      <c r="E68" s="40">
        <f t="shared" ref="E68:L68" si="6">SUM(E70:E89)</f>
        <v>272639.37343000004</v>
      </c>
      <c r="F68" s="40">
        <f t="shared" si="6"/>
        <v>26697.138607500001</v>
      </c>
      <c r="G68" s="40">
        <f t="shared" si="6"/>
        <v>38816</v>
      </c>
      <c r="H68" s="40">
        <f t="shared" si="6"/>
        <v>11404</v>
      </c>
      <c r="I68" s="40">
        <f t="shared" si="6"/>
        <v>12919</v>
      </c>
      <c r="J68" s="40">
        <f t="shared" si="6"/>
        <v>10811</v>
      </c>
      <c r="K68" s="40">
        <f t="shared" si="6"/>
        <v>9811</v>
      </c>
      <c r="L68" s="40">
        <f t="shared" si="6"/>
        <v>6169</v>
      </c>
      <c r="M68" s="286">
        <f>SUM(M70:M89)</f>
        <v>336</v>
      </c>
      <c r="N68" s="40">
        <f>SUM(N70:N89)</f>
        <v>358</v>
      </c>
      <c r="O68" s="40">
        <f>SUM(O70:O89)</f>
        <v>694</v>
      </c>
    </row>
    <row r="69" spans="1:744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4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287">
        <v>0</v>
      </c>
      <c r="N70" s="60">
        <v>0</v>
      </c>
      <c r="O70" s="60">
        <f>SUM(M70:N70)</f>
        <v>0</v>
      </c>
    </row>
    <row r="71" spans="1:744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287">
        <v>0</v>
      </c>
      <c r="N71" s="60">
        <v>0</v>
      </c>
      <c r="O71" s="60">
        <f t="shared" ref="O71:O89" si="7">SUM(M71:N71)</f>
        <v>0</v>
      </c>
    </row>
    <row r="72" spans="1:744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287">
        <v>0</v>
      </c>
      <c r="N72" s="60">
        <v>0</v>
      </c>
      <c r="O72" s="60">
        <f t="shared" si="7"/>
        <v>0</v>
      </c>
    </row>
    <row r="73" spans="1:744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287">
        <v>0</v>
      </c>
      <c r="N73" s="60">
        <v>0</v>
      </c>
      <c r="O73" s="60">
        <f t="shared" si="7"/>
        <v>0</v>
      </c>
    </row>
    <row r="74" spans="1:744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287">
        <v>0</v>
      </c>
      <c r="N74" s="60">
        <v>0</v>
      </c>
      <c r="O74" s="60">
        <f t="shared" si="7"/>
        <v>0</v>
      </c>
    </row>
    <row r="75" spans="1:744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287">
        <v>0</v>
      </c>
      <c r="N75" s="60">
        <v>0</v>
      </c>
      <c r="O75" s="60">
        <f t="shared" si="7"/>
        <v>0</v>
      </c>
    </row>
    <row r="76" spans="1:744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287">
        <v>71</v>
      </c>
      <c r="N76" s="72">
        <v>0</v>
      </c>
      <c r="O76" s="60">
        <f t="shared" si="7"/>
        <v>71</v>
      </c>
    </row>
    <row r="77" spans="1:744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289">
        <v>0</v>
      </c>
      <c r="N77" s="45">
        <v>0</v>
      </c>
      <c r="O77" s="60">
        <f t="shared" si="7"/>
        <v>0</v>
      </c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</row>
    <row r="78" spans="1:744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289">
        <v>265</v>
      </c>
      <c r="N78" s="45">
        <v>358</v>
      </c>
      <c r="O78" s="60">
        <f t="shared" si="7"/>
        <v>623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</row>
    <row r="79" spans="1:744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289">
        <v>0</v>
      </c>
      <c r="N79" s="45">
        <v>0</v>
      </c>
      <c r="O79" s="60">
        <f t="shared" si="7"/>
        <v>0</v>
      </c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</row>
    <row r="80" spans="1:744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289">
        <v>0</v>
      </c>
      <c r="N80" s="45">
        <v>0</v>
      </c>
      <c r="O80" s="60">
        <f t="shared" si="7"/>
        <v>0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</row>
    <row r="81" spans="1:744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289">
        <v>0</v>
      </c>
      <c r="N81" s="45">
        <v>0</v>
      </c>
      <c r="O81" s="60">
        <f t="shared" si="7"/>
        <v>0</v>
      </c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</row>
    <row r="82" spans="1:744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289">
        <v>0</v>
      </c>
      <c r="N82" s="45">
        <v>0</v>
      </c>
      <c r="O82" s="60">
        <f t="shared" si="7"/>
        <v>0</v>
      </c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</row>
    <row r="83" spans="1:744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289">
        <v>0</v>
      </c>
      <c r="N83" s="45">
        <v>0</v>
      </c>
      <c r="O83" s="60">
        <f t="shared" si="7"/>
        <v>0</v>
      </c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</row>
    <row r="84" spans="1:744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289">
        <v>0</v>
      </c>
      <c r="N84" s="117">
        <v>0</v>
      </c>
      <c r="O84" s="60">
        <f t="shared" si="7"/>
        <v>0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</row>
    <row r="85" spans="1:744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289">
        <v>0</v>
      </c>
      <c r="N85" s="45">
        <v>0</v>
      </c>
      <c r="O85" s="60">
        <f t="shared" si="7"/>
        <v>0</v>
      </c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</row>
    <row r="86" spans="1:744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289">
        <v>0</v>
      </c>
      <c r="N86" s="45">
        <v>0</v>
      </c>
      <c r="O86" s="60">
        <f t="shared" si="7"/>
        <v>0</v>
      </c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</row>
    <row r="87" spans="1:744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289">
        <v>0</v>
      </c>
      <c r="N87" s="45">
        <v>0</v>
      </c>
      <c r="O87" s="60">
        <f t="shared" si="7"/>
        <v>0</v>
      </c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</row>
    <row r="88" spans="1:744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289">
        <v>0</v>
      </c>
      <c r="N88" s="117">
        <v>0</v>
      </c>
      <c r="O88" s="60">
        <f t="shared" si="7"/>
        <v>0</v>
      </c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</row>
    <row r="89" spans="1:744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289">
        <v>0</v>
      </c>
      <c r="N89" s="45">
        <v>0</v>
      </c>
      <c r="O89" s="60">
        <f t="shared" si="7"/>
        <v>0</v>
      </c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</row>
    <row r="90" spans="1:744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29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</row>
    <row r="91" spans="1:744" ht="15" customHeight="1" thickBot="1" x14ac:dyDescent="0.3">
      <c r="A91" s="37" t="s">
        <v>170</v>
      </c>
      <c r="B91" s="98"/>
      <c r="C91" s="38"/>
      <c r="D91" s="39"/>
      <c r="E91" s="40">
        <f t="shared" ref="E91:K91" si="8">SUM(E94:E98)</f>
        <v>16811</v>
      </c>
      <c r="F91" s="40">
        <f t="shared" si="8"/>
        <v>3367</v>
      </c>
      <c r="G91" s="40">
        <f t="shared" si="8"/>
        <v>2519</v>
      </c>
      <c r="H91" s="40">
        <f t="shared" si="8"/>
        <v>1800</v>
      </c>
      <c r="I91" s="40">
        <f t="shared" si="8"/>
        <v>2300</v>
      </c>
      <c r="J91" s="40">
        <f t="shared" si="8"/>
        <v>3328</v>
      </c>
      <c r="K91" s="40">
        <f t="shared" si="8"/>
        <v>3796</v>
      </c>
      <c r="L91" s="40">
        <f>SUM(L93:L98)</f>
        <v>2368</v>
      </c>
      <c r="M91" s="286">
        <f>SUM(M93:M98)</f>
        <v>124</v>
      </c>
      <c r="N91" s="40">
        <f>SUM(N93:N98)</f>
        <v>148</v>
      </c>
      <c r="O91" s="40">
        <f>SUM(O93:O98)</f>
        <v>272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</row>
    <row r="92" spans="1:744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29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</row>
    <row r="93" spans="1:744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289">
        <v>0</v>
      </c>
      <c r="N93" s="62">
        <v>0</v>
      </c>
      <c r="O93" s="62">
        <f>SUM(M93:N93)</f>
        <v>0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</row>
    <row r="94" spans="1:744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289">
        <v>0</v>
      </c>
      <c r="N94" s="45">
        <v>0</v>
      </c>
      <c r="O94" s="62">
        <f t="shared" ref="O94:O98" si="9">SUM(M94:N94)</f>
        <v>0</v>
      </c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</row>
    <row r="95" spans="1:744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289">
        <v>0</v>
      </c>
      <c r="N95" s="45">
        <v>0</v>
      </c>
      <c r="O95" s="62">
        <f t="shared" si="9"/>
        <v>0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</row>
    <row r="96" spans="1:744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291">
        <v>0</v>
      </c>
      <c r="N96" s="68">
        <v>148</v>
      </c>
      <c r="O96" s="62">
        <f t="shared" si="9"/>
        <v>148</v>
      </c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</row>
    <row r="97" spans="1:744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289">
        <v>0</v>
      </c>
      <c r="N97" s="45">
        <v>0</v>
      </c>
      <c r="O97" s="62">
        <f t="shared" si="9"/>
        <v>0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</row>
    <row r="98" spans="1:744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289">
        <v>124</v>
      </c>
      <c r="N98" s="45">
        <v>0</v>
      </c>
      <c r="O98" s="62">
        <f t="shared" si="9"/>
        <v>124</v>
      </c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</row>
    <row r="99" spans="1:744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29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</row>
    <row r="100" spans="1:744" ht="15" customHeight="1" thickBot="1" x14ac:dyDescent="0.3">
      <c r="A100" s="81" t="s">
        <v>176</v>
      </c>
      <c r="B100" s="82"/>
      <c r="C100" s="82"/>
      <c r="D100" s="83"/>
      <c r="E100" s="40">
        <f t="shared" ref="E100:L100" si="10">SUM(E102:E123)</f>
        <v>24770.21</v>
      </c>
      <c r="F100" s="40">
        <f t="shared" si="10"/>
        <v>1972</v>
      </c>
      <c r="G100" s="40">
        <f t="shared" si="10"/>
        <v>2696</v>
      </c>
      <c r="H100" s="40">
        <f t="shared" si="10"/>
        <v>2190</v>
      </c>
      <c r="I100" s="40">
        <f t="shared" si="10"/>
        <v>3460</v>
      </c>
      <c r="J100" s="40">
        <f t="shared" si="10"/>
        <v>2725</v>
      </c>
      <c r="K100" s="40">
        <f t="shared" si="10"/>
        <v>3385</v>
      </c>
      <c r="L100" s="40">
        <f t="shared" si="10"/>
        <v>2973</v>
      </c>
      <c r="M100" s="286">
        <f>SUM(M102:M123)</f>
        <v>0</v>
      </c>
      <c r="N100" s="40">
        <f>SUM(N102:N123)</f>
        <v>84</v>
      </c>
      <c r="O100" s="40">
        <f>SUM(O102:O123)</f>
        <v>84</v>
      </c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</row>
    <row r="101" spans="1:744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4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287">
        <v>0</v>
      </c>
      <c r="N102" s="52">
        <v>0</v>
      </c>
      <c r="O102" s="52">
        <f>SUM(M102:N102)</f>
        <v>0</v>
      </c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</row>
    <row r="103" spans="1:744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287">
        <v>0</v>
      </c>
      <c r="N103" s="52">
        <v>0</v>
      </c>
      <c r="O103" s="52">
        <f t="shared" ref="O103:O123" si="11">SUM(M103:N103)</f>
        <v>0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</row>
    <row r="104" spans="1:744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287">
        <v>0</v>
      </c>
      <c r="N104" s="52">
        <v>0</v>
      </c>
      <c r="O104" s="52">
        <f t="shared" si="11"/>
        <v>0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</row>
    <row r="105" spans="1:744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287">
        <v>0</v>
      </c>
      <c r="N105" s="52">
        <v>0</v>
      </c>
      <c r="O105" s="52">
        <f t="shared" si="11"/>
        <v>0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</row>
    <row r="106" spans="1:744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287">
        <v>0</v>
      </c>
      <c r="N106" s="52">
        <v>38</v>
      </c>
      <c r="O106" s="52">
        <f t="shared" si="11"/>
        <v>38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</row>
    <row r="107" spans="1:744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287">
        <v>0</v>
      </c>
      <c r="N107" s="52">
        <v>0</v>
      </c>
      <c r="O107" s="52">
        <f t="shared" si="11"/>
        <v>0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</row>
    <row r="108" spans="1:744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287">
        <v>0</v>
      </c>
      <c r="N108" s="52">
        <v>0</v>
      </c>
      <c r="O108" s="52">
        <f t="shared" si="11"/>
        <v>0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</row>
    <row r="109" spans="1:744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287">
        <v>0</v>
      </c>
      <c r="N109" s="60">
        <v>0</v>
      </c>
      <c r="O109" s="52">
        <f t="shared" si="11"/>
        <v>0</v>
      </c>
    </row>
    <row r="110" spans="1:744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287">
        <v>0</v>
      </c>
      <c r="N110" s="60">
        <v>0</v>
      </c>
      <c r="O110" s="52">
        <f t="shared" si="11"/>
        <v>0</v>
      </c>
    </row>
    <row r="111" spans="1:744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287">
        <v>0</v>
      </c>
      <c r="N111" s="60">
        <v>0</v>
      </c>
      <c r="O111" s="52">
        <f t="shared" si="11"/>
        <v>0</v>
      </c>
    </row>
    <row r="112" spans="1:744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287">
        <v>0</v>
      </c>
      <c r="N112" s="60">
        <v>0</v>
      </c>
      <c r="O112" s="52">
        <f t="shared" si="11"/>
        <v>0</v>
      </c>
    </row>
    <row r="113" spans="1:15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287">
        <v>0</v>
      </c>
      <c r="N113" s="60">
        <v>0</v>
      </c>
      <c r="O113" s="52">
        <f t="shared" si="11"/>
        <v>0</v>
      </c>
    </row>
    <row r="114" spans="1:15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287">
        <v>0</v>
      </c>
      <c r="N114" s="60">
        <v>46</v>
      </c>
      <c r="O114" s="52">
        <f t="shared" si="11"/>
        <v>46</v>
      </c>
    </row>
    <row r="115" spans="1:15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287">
        <v>0</v>
      </c>
      <c r="N115" s="60">
        <v>0</v>
      </c>
      <c r="O115" s="52">
        <f t="shared" si="11"/>
        <v>0</v>
      </c>
    </row>
    <row r="116" spans="1:15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287">
        <v>0</v>
      </c>
      <c r="N116" s="60">
        <v>0</v>
      </c>
      <c r="O116" s="52">
        <f t="shared" si="11"/>
        <v>0</v>
      </c>
    </row>
    <row r="117" spans="1:15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287">
        <v>0</v>
      </c>
      <c r="N117" s="60">
        <v>0</v>
      </c>
      <c r="O117" s="52">
        <f t="shared" si="11"/>
        <v>0</v>
      </c>
    </row>
    <row r="118" spans="1:15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287">
        <v>0</v>
      </c>
      <c r="N118" s="60">
        <v>0</v>
      </c>
      <c r="O118" s="52">
        <f t="shared" si="11"/>
        <v>0</v>
      </c>
    </row>
    <row r="119" spans="1:15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287">
        <v>0</v>
      </c>
      <c r="N119" s="60">
        <v>0</v>
      </c>
      <c r="O119" s="52">
        <f t="shared" si="11"/>
        <v>0</v>
      </c>
    </row>
    <row r="120" spans="1:15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287">
        <v>0</v>
      </c>
      <c r="N120" s="52">
        <v>0</v>
      </c>
      <c r="O120" s="52">
        <f t="shared" si="11"/>
        <v>0</v>
      </c>
    </row>
    <row r="121" spans="1:15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287">
        <v>0</v>
      </c>
      <c r="N121" s="52">
        <v>0</v>
      </c>
      <c r="O121" s="52">
        <f t="shared" si="11"/>
        <v>0</v>
      </c>
    </row>
    <row r="122" spans="1:15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287">
        <v>0</v>
      </c>
      <c r="N122" s="52">
        <v>0</v>
      </c>
      <c r="O122" s="52">
        <f t="shared" si="11"/>
        <v>0</v>
      </c>
    </row>
    <row r="123" spans="1:15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287">
        <v>0</v>
      </c>
      <c r="N123" s="52">
        <v>0</v>
      </c>
      <c r="O123" s="52">
        <f t="shared" si="11"/>
        <v>0</v>
      </c>
    </row>
    <row r="124" spans="1:15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5" ht="15.75" thickBot="1" x14ac:dyDescent="0.3">
      <c r="A125" s="37" t="s">
        <v>199</v>
      </c>
      <c r="B125" s="38"/>
      <c r="C125" s="38"/>
      <c r="D125" s="38"/>
      <c r="E125" s="40">
        <f t="shared" ref="E125:L125" si="12">SUM(E127:E138)</f>
        <v>17916.504208385999</v>
      </c>
      <c r="F125" s="40">
        <f t="shared" si="12"/>
        <v>1062</v>
      </c>
      <c r="G125" s="40">
        <f t="shared" si="12"/>
        <v>1030</v>
      </c>
      <c r="H125" s="40">
        <f t="shared" si="12"/>
        <v>1600</v>
      </c>
      <c r="I125" s="40">
        <f t="shared" si="12"/>
        <v>2733</v>
      </c>
      <c r="J125" s="40">
        <f t="shared" si="12"/>
        <v>2750</v>
      </c>
      <c r="K125" s="40">
        <f t="shared" si="12"/>
        <v>1846</v>
      </c>
      <c r="L125" s="40">
        <f t="shared" si="12"/>
        <v>1597</v>
      </c>
      <c r="M125" s="286">
        <f>SUM(M127:M138)</f>
        <v>41</v>
      </c>
      <c r="N125" s="40">
        <f>SUM(N127:N138)</f>
        <v>53</v>
      </c>
      <c r="O125" s="40">
        <f>SUM(O127:O138)</f>
        <v>94</v>
      </c>
    </row>
    <row r="126" spans="1:15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5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287">
        <v>0</v>
      </c>
      <c r="N127" s="52">
        <v>0</v>
      </c>
      <c r="O127" s="52">
        <f>SUM(M127:N127)</f>
        <v>0</v>
      </c>
    </row>
    <row r="128" spans="1:15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287">
        <v>0</v>
      </c>
      <c r="N128" s="60">
        <v>0</v>
      </c>
      <c r="O128" s="52">
        <f t="shared" ref="O128:O138" si="13">SUM(M128:N128)</f>
        <v>0</v>
      </c>
    </row>
    <row r="129" spans="1:15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287">
        <v>0</v>
      </c>
      <c r="N129" s="60">
        <v>53</v>
      </c>
      <c r="O129" s="52">
        <f t="shared" si="13"/>
        <v>53</v>
      </c>
    </row>
    <row r="130" spans="1:15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287">
        <v>0</v>
      </c>
      <c r="N130" s="60">
        <v>0</v>
      </c>
      <c r="O130" s="52">
        <f t="shared" si="13"/>
        <v>0</v>
      </c>
    </row>
    <row r="131" spans="1:15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287">
        <v>41</v>
      </c>
      <c r="N131" s="60">
        <v>0</v>
      </c>
      <c r="O131" s="52">
        <f t="shared" si="13"/>
        <v>41</v>
      </c>
    </row>
    <row r="132" spans="1:15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287">
        <v>0</v>
      </c>
      <c r="N132" s="60">
        <v>0</v>
      </c>
      <c r="O132" s="52">
        <f t="shared" si="13"/>
        <v>0</v>
      </c>
    </row>
    <row r="133" spans="1:15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287">
        <v>0</v>
      </c>
      <c r="N133" s="60">
        <v>0</v>
      </c>
      <c r="O133" s="52">
        <f t="shared" si="13"/>
        <v>0</v>
      </c>
    </row>
    <row r="134" spans="1:15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287">
        <v>0</v>
      </c>
      <c r="N134" s="60">
        <v>0</v>
      </c>
      <c r="O134" s="52">
        <f t="shared" si="13"/>
        <v>0</v>
      </c>
    </row>
    <row r="135" spans="1:15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287">
        <v>0</v>
      </c>
      <c r="N135" s="52">
        <v>0</v>
      </c>
      <c r="O135" s="52">
        <f t="shared" si="13"/>
        <v>0</v>
      </c>
    </row>
    <row r="136" spans="1:15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287">
        <v>0</v>
      </c>
      <c r="N136" s="52">
        <v>0</v>
      </c>
      <c r="O136" s="52">
        <f t="shared" si="13"/>
        <v>0</v>
      </c>
    </row>
    <row r="137" spans="1:15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287">
        <v>0</v>
      </c>
      <c r="N137" s="52">
        <v>0</v>
      </c>
      <c r="O137" s="52">
        <f t="shared" si="13"/>
        <v>0</v>
      </c>
    </row>
    <row r="138" spans="1:15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287">
        <v>0</v>
      </c>
      <c r="N138" s="60">
        <v>0</v>
      </c>
      <c r="O138" s="52">
        <f t="shared" si="13"/>
        <v>0</v>
      </c>
    </row>
    <row r="139" spans="1:15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5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14">SUM(F142:F175)</f>
        <v>2254</v>
      </c>
      <c r="G140" s="40">
        <f t="shared" si="14"/>
        <v>1854</v>
      </c>
      <c r="H140" s="40">
        <f t="shared" si="14"/>
        <v>3971</v>
      </c>
      <c r="I140" s="40">
        <f t="shared" si="14"/>
        <v>5000</v>
      </c>
      <c r="J140" s="40">
        <f t="shared" si="14"/>
        <v>4503</v>
      </c>
      <c r="K140" s="40">
        <f t="shared" si="14"/>
        <v>2703</v>
      </c>
      <c r="L140" s="40">
        <f>SUM(L142:L175)</f>
        <v>5758</v>
      </c>
      <c r="M140" s="286">
        <f>SUM(M142:M175)</f>
        <v>183</v>
      </c>
      <c r="N140" s="40">
        <f>SUM(N142:N175)</f>
        <v>78</v>
      </c>
      <c r="O140" s="40">
        <f>SUM(O142:O175)</f>
        <v>261</v>
      </c>
    </row>
    <row r="141" spans="1:15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5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287">
        <v>0</v>
      </c>
      <c r="N142" s="60">
        <v>0</v>
      </c>
      <c r="O142" s="60">
        <f>SUM(M142:N142)</f>
        <v>0</v>
      </c>
    </row>
    <row r="143" spans="1:15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287">
        <v>0</v>
      </c>
      <c r="N143" s="60">
        <v>0</v>
      </c>
      <c r="O143" s="60">
        <f t="shared" ref="O143:O175" si="15">SUM(M143:N143)</f>
        <v>0</v>
      </c>
    </row>
    <row r="144" spans="1:15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287">
        <v>0</v>
      </c>
      <c r="N144" s="60">
        <v>0</v>
      </c>
      <c r="O144" s="60">
        <f t="shared" si="15"/>
        <v>0</v>
      </c>
    </row>
    <row r="145" spans="1:15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287">
        <v>0</v>
      </c>
      <c r="N145" s="60">
        <v>0</v>
      </c>
      <c r="O145" s="60">
        <f t="shared" si="15"/>
        <v>0</v>
      </c>
    </row>
    <row r="146" spans="1:15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287">
        <v>0</v>
      </c>
      <c r="N146" s="149">
        <v>0</v>
      </c>
      <c r="O146" s="60">
        <f t="shared" si="15"/>
        <v>0</v>
      </c>
    </row>
    <row r="147" spans="1:15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287">
        <v>0</v>
      </c>
      <c r="N147" s="149">
        <v>0</v>
      </c>
      <c r="O147" s="60">
        <f t="shared" si="15"/>
        <v>0</v>
      </c>
    </row>
    <row r="148" spans="1:15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287">
        <v>106</v>
      </c>
      <c r="N148" s="60">
        <v>0</v>
      </c>
      <c r="O148" s="60">
        <f t="shared" si="15"/>
        <v>106</v>
      </c>
    </row>
    <row r="149" spans="1:15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287">
        <v>0</v>
      </c>
      <c r="N149" s="60">
        <v>0</v>
      </c>
      <c r="O149" s="60">
        <f t="shared" si="15"/>
        <v>0</v>
      </c>
    </row>
    <row r="150" spans="1:15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287">
        <v>73</v>
      </c>
      <c r="N150" s="60">
        <v>0</v>
      </c>
      <c r="O150" s="60">
        <f t="shared" si="15"/>
        <v>73</v>
      </c>
    </row>
    <row r="151" spans="1:15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287">
        <v>0</v>
      </c>
      <c r="N151" s="60">
        <v>72</v>
      </c>
      <c r="O151" s="60">
        <f t="shared" si="15"/>
        <v>72</v>
      </c>
    </row>
    <row r="152" spans="1:15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287">
        <v>0</v>
      </c>
      <c r="N152" s="60">
        <v>0</v>
      </c>
      <c r="O152" s="60">
        <f t="shared" si="15"/>
        <v>0</v>
      </c>
    </row>
    <row r="153" spans="1:15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287">
        <v>0</v>
      </c>
      <c r="N153" s="60">
        <v>0</v>
      </c>
      <c r="O153" s="60">
        <f t="shared" si="15"/>
        <v>0</v>
      </c>
    </row>
    <row r="154" spans="1:15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287">
        <v>0</v>
      </c>
      <c r="N154" s="60">
        <v>0</v>
      </c>
      <c r="O154" s="60">
        <f t="shared" si="15"/>
        <v>0</v>
      </c>
    </row>
    <row r="155" spans="1:15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287">
        <v>4</v>
      </c>
      <c r="N155" s="60">
        <v>6</v>
      </c>
      <c r="O155" s="60">
        <f t="shared" si="15"/>
        <v>10</v>
      </c>
    </row>
    <row r="156" spans="1:15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287">
        <v>0</v>
      </c>
      <c r="N156" s="60">
        <v>0</v>
      </c>
      <c r="O156" s="60">
        <f t="shared" si="15"/>
        <v>0</v>
      </c>
    </row>
    <row r="157" spans="1:15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287">
        <v>0</v>
      </c>
      <c r="N157" s="52">
        <v>0</v>
      </c>
      <c r="O157" s="60">
        <f t="shared" si="15"/>
        <v>0</v>
      </c>
    </row>
    <row r="158" spans="1:15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287">
        <v>0</v>
      </c>
      <c r="N158" s="52">
        <v>0</v>
      </c>
      <c r="O158" s="60">
        <f t="shared" si="15"/>
        <v>0</v>
      </c>
    </row>
    <row r="159" spans="1:15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287">
        <v>0</v>
      </c>
      <c r="N159" s="52">
        <v>0</v>
      </c>
      <c r="O159" s="60">
        <f t="shared" si="15"/>
        <v>0</v>
      </c>
    </row>
    <row r="160" spans="1:15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287">
        <v>0</v>
      </c>
      <c r="N160" s="60">
        <v>0</v>
      </c>
      <c r="O160" s="60">
        <f t="shared" si="15"/>
        <v>0</v>
      </c>
    </row>
    <row r="161" spans="1:15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287">
        <v>0</v>
      </c>
      <c r="N161" s="60">
        <v>0</v>
      </c>
      <c r="O161" s="60">
        <f t="shared" si="15"/>
        <v>0</v>
      </c>
    </row>
    <row r="162" spans="1:15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287">
        <v>0</v>
      </c>
      <c r="N162" s="60">
        <v>0</v>
      </c>
      <c r="O162" s="60">
        <f t="shared" si="15"/>
        <v>0</v>
      </c>
    </row>
    <row r="163" spans="1:15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287">
        <v>0</v>
      </c>
      <c r="N163" s="60">
        <v>0</v>
      </c>
      <c r="O163" s="60">
        <f t="shared" si="15"/>
        <v>0</v>
      </c>
    </row>
    <row r="164" spans="1:15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287">
        <v>0</v>
      </c>
      <c r="N164" s="60">
        <v>0</v>
      </c>
      <c r="O164" s="60">
        <f t="shared" si="15"/>
        <v>0</v>
      </c>
    </row>
    <row r="165" spans="1:15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287">
        <v>0</v>
      </c>
      <c r="N165" s="60">
        <v>0</v>
      </c>
      <c r="O165" s="60">
        <f t="shared" si="15"/>
        <v>0</v>
      </c>
    </row>
    <row r="166" spans="1:15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287">
        <v>0</v>
      </c>
      <c r="N166" s="60">
        <v>0</v>
      </c>
      <c r="O166" s="60">
        <f t="shared" si="15"/>
        <v>0</v>
      </c>
    </row>
    <row r="167" spans="1:15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287">
        <v>0</v>
      </c>
      <c r="N167" s="60">
        <v>0</v>
      </c>
      <c r="O167" s="60">
        <f t="shared" si="15"/>
        <v>0</v>
      </c>
    </row>
    <row r="168" spans="1:15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287">
        <v>0</v>
      </c>
      <c r="N168" s="154">
        <v>0</v>
      </c>
      <c r="O168" s="60">
        <f t="shared" si="15"/>
        <v>0</v>
      </c>
    </row>
    <row r="169" spans="1:15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287">
        <v>0</v>
      </c>
      <c r="N169" s="154">
        <v>0</v>
      </c>
      <c r="O169" s="60">
        <f t="shared" si="15"/>
        <v>0</v>
      </c>
    </row>
    <row r="170" spans="1:15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287">
        <v>0</v>
      </c>
      <c r="N170" s="154">
        <v>0</v>
      </c>
      <c r="O170" s="60">
        <f t="shared" si="15"/>
        <v>0</v>
      </c>
    </row>
    <row r="171" spans="1:15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287">
        <v>0</v>
      </c>
      <c r="N171" s="60">
        <v>0</v>
      </c>
      <c r="O171" s="60">
        <f t="shared" si="15"/>
        <v>0</v>
      </c>
    </row>
    <row r="172" spans="1:15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287">
        <v>0</v>
      </c>
      <c r="N172" s="60">
        <v>0</v>
      </c>
      <c r="O172" s="60">
        <f t="shared" si="15"/>
        <v>0</v>
      </c>
    </row>
    <row r="173" spans="1:15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287">
        <v>0</v>
      </c>
      <c r="N173" s="60">
        <v>0</v>
      </c>
      <c r="O173" s="60">
        <f t="shared" si="15"/>
        <v>0</v>
      </c>
    </row>
    <row r="174" spans="1:15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287">
        <v>0</v>
      </c>
      <c r="N174" s="60">
        <v>0</v>
      </c>
      <c r="O174" s="60">
        <f t="shared" si="15"/>
        <v>0</v>
      </c>
    </row>
    <row r="175" spans="1:15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287">
        <v>0</v>
      </c>
      <c r="N175" s="154">
        <v>0</v>
      </c>
      <c r="O175" s="60">
        <f t="shared" si="15"/>
        <v>0</v>
      </c>
    </row>
    <row r="176" spans="1:15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5" ht="15.75" thickBot="1" x14ac:dyDescent="0.3">
      <c r="A177" s="156" t="s">
        <v>244</v>
      </c>
      <c r="B177" s="157"/>
      <c r="C177" s="82"/>
      <c r="D177" s="83"/>
      <c r="E177" s="40">
        <f t="shared" ref="E177:L177" si="16">SUM(E179:E198)</f>
        <v>22142.024999999998</v>
      </c>
      <c r="F177" s="40">
        <f t="shared" si="16"/>
        <v>2774</v>
      </c>
      <c r="G177" s="40">
        <f t="shared" si="16"/>
        <v>2665</v>
      </c>
      <c r="H177" s="40">
        <f t="shared" si="16"/>
        <v>3467</v>
      </c>
      <c r="I177" s="40">
        <f t="shared" si="16"/>
        <v>3531</v>
      </c>
      <c r="J177" s="40">
        <f t="shared" si="16"/>
        <v>1889</v>
      </c>
      <c r="K177" s="40">
        <f t="shared" si="16"/>
        <v>1298</v>
      </c>
      <c r="L177" s="40">
        <f t="shared" si="16"/>
        <v>2297</v>
      </c>
      <c r="M177" s="286">
        <f>SUM(M179:M198)</f>
        <v>40</v>
      </c>
      <c r="N177" s="40">
        <f>SUM(N179:N198)</f>
        <v>342</v>
      </c>
      <c r="O177" s="40">
        <f>SUM(O179:O198)</f>
        <v>382</v>
      </c>
    </row>
    <row r="178" spans="1:15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5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287">
        <v>0</v>
      </c>
      <c r="N179" s="60">
        <v>0</v>
      </c>
      <c r="O179" s="60">
        <f>SUM(M179:N179)</f>
        <v>0</v>
      </c>
    </row>
    <row r="180" spans="1:15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287">
        <v>0</v>
      </c>
      <c r="N180" s="60">
        <v>0</v>
      </c>
      <c r="O180" s="60">
        <f t="shared" ref="O180:O198" si="17">SUM(M180:N180)</f>
        <v>0</v>
      </c>
    </row>
    <row r="181" spans="1:15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287">
        <v>0</v>
      </c>
      <c r="N181" s="60">
        <v>0</v>
      </c>
      <c r="O181" s="60">
        <f t="shared" si="17"/>
        <v>0</v>
      </c>
    </row>
    <row r="182" spans="1:15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287">
        <v>0</v>
      </c>
      <c r="N182" s="52">
        <v>0</v>
      </c>
      <c r="O182" s="60">
        <f t="shared" si="17"/>
        <v>0</v>
      </c>
    </row>
    <row r="183" spans="1:15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287">
        <v>0</v>
      </c>
      <c r="N183" s="52">
        <v>0</v>
      </c>
      <c r="O183" s="60">
        <f t="shared" si="17"/>
        <v>0</v>
      </c>
    </row>
    <row r="184" spans="1:15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287">
        <v>0</v>
      </c>
      <c r="N184" s="52">
        <v>0</v>
      </c>
      <c r="O184" s="60">
        <f t="shared" si="17"/>
        <v>0</v>
      </c>
    </row>
    <row r="185" spans="1:15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287">
        <v>0</v>
      </c>
      <c r="N185" s="52">
        <v>0</v>
      </c>
      <c r="O185" s="60">
        <f t="shared" si="17"/>
        <v>0</v>
      </c>
    </row>
    <row r="186" spans="1:15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287">
        <v>0</v>
      </c>
      <c r="N186" s="52">
        <v>0</v>
      </c>
      <c r="O186" s="60">
        <f t="shared" si="17"/>
        <v>0</v>
      </c>
    </row>
    <row r="187" spans="1:15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287">
        <v>0</v>
      </c>
      <c r="N187" s="52">
        <v>0</v>
      </c>
      <c r="O187" s="60">
        <f t="shared" si="17"/>
        <v>0</v>
      </c>
    </row>
    <row r="188" spans="1:15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287">
        <v>0</v>
      </c>
      <c r="N188" s="52">
        <v>0</v>
      </c>
      <c r="O188" s="60">
        <f t="shared" si="17"/>
        <v>0</v>
      </c>
    </row>
    <row r="189" spans="1:15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287">
        <v>0</v>
      </c>
      <c r="N189" s="52">
        <v>0</v>
      </c>
      <c r="O189" s="60">
        <f t="shared" si="17"/>
        <v>0</v>
      </c>
    </row>
    <row r="190" spans="1:15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287">
        <v>0</v>
      </c>
      <c r="N190" s="60">
        <v>0</v>
      </c>
      <c r="O190" s="60">
        <f t="shared" si="17"/>
        <v>0</v>
      </c>
    </row>
    <row r="191" spans="1:15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287">
        <v>0</v>
      </c>
      <c r="N191" s="154">
        <v>0</v>
      </c>
      <c r="O191" s="60">
        <f t="shared" si="17"/>
        <v>0</v>
      </c>
    </row>
    <row r="192" spans="1:15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287">
        <v>0</v>
      </c>
      <c r="N192" s="52">
        <v>0</v>
      </c>
      <c r="O192" s="60">
        <f t="shared" si="17"/>
        <v>0</v>
      </c>
    </row>
    <row r="193" spans="1:15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287">
        <v>0</v>
      </c>
      <c r="N193" s="52">
        <v>0</v>
      </c>
      <c r="O193" s="60">
        <f t="shared" si="17"/>
        <v>0</v>
      </c>
    </row>
    <row r="194" spans="1:15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287">
        <v>0</v>
      </c>
      <c r="N194" s="72">
        <v>88</v>
      </c>
      <c r="O194" s="60">
        <f t="shared" si="17"/>
        <v>88</v>
      </c>
    </row>
    <row r="195" spans="1:15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287">
        <v>0</v>
      </c>
      <c r="N195" s="72">
        <v>46</v>
      </c>
      <c r="O195" s="60">
        <f t="shared" si="17"/>
        <v>46</v>
      </c>
    </row>
    <row r="196" spans="1:15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287">
        <v>0</v>
      </c>
      <c r="N196" s="60">
        <v>148</v>
      </c>
      <c r="O196" s="60">
        <f t="shared" si="17"/>
        <v>148</v>
      </c>
    </row>
    <row r="197" spans="1:15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287">
        <v>0</v>
      </c>
      <c r="N197" s="72">
        <v>0</v>
      </c>
      <c r="O197" s="60">
        <f t="shared" si="17"/>
        <v>0</v>
      </c>
    </row>
    <row r="198" spans="1:15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287">
        <v>40</v>
      </c>
      <c r="N198" s="60">
        <v>60</v>
      </c>
      <c r="O198" s="60">
        <f t="shared" si="17"/>
        <v>100</v>
      </c>
    </row>
    <row r="199" spans="1:15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5" ht="16.5" thickBot="1" x14ac:dyDescent="0.3">
      <c r="A200" s="170" t="s">
        <v>263</v>
      </c>
      <c r="B200" s="171"/>
      <c r="C200" s="172"/>
      <c r="D200" s="173"/>
      <c r="E200" s="174">
        <f t="shared" ref="E200:K200" si="18">E177+E140+E125+E100+E91+E68+E42+E31+E8</f>
        <v>537614.00565046608</v>
      </c>
      <c r="F200" s="174">
        <f t="shared" si="18"/>
        <v>55858.138607500005</v>
      </c>
      <c r="G200" s="174">
        <f t="shared" si="18"/>
        <v>62907</v>
      </c>
      <c r="H200" s="174">
        <f t="shared" si="18"/>
        <v>37430</v>
      </c>
      <c r="I200" s="174">
        <f t="shared" si="18"/>
        <v>42858</v>
      </c>
      <c r="J200" s="174">
        <f t="shared" si="18"/>
        <v>38279</v>
      </c>
      <c r="K200" s="174">
        <f t="shared" si="18"/>
        <v>31838</v>
      </c>
      <c r="L200" s="174">
        <f>L177+L140+L125+L100+L91+L68+L42+L31+L8</f>
        <v>33264</v>
      </c>
      <c r="M200" s="292">
        <f>M177+M140+M125+M100+M91+M68+M42+M31+M8</f>
        <v>767</v>
      </c>
      <c r="N200" s="174">
        <f>N177+N140+N125+N100+N91+N68+N42+N31+N8</f>
        <v>1390</v>
      </c>
      <c r="O200" s="174">
        <f>O177+O140+O125+O100+O91+O68+O42+O31+O8</f>
        <v>2157</v>
      </c>
    </row>
    <row r="201" spans="1:15" x14ac:dyDescent="0.25">
      <c r="C201" s="20"/>
      <c r="D201" s="20"/>
      <c r="E201" s="20"/>
      <c r="F201" s="21"/>
      <c r="G201" s="21"/>
      <c r="H201" s="22"/>
      <c r="K201" s="43"/>
    </row>
    <row r="202" spans="1:15" x14ac:dyDescent="0.25">
      <c r="C202" s="20"/>
      <c r="D202" s="20"/>
      <c r="E202" s="20"/>
      <c r="F202" s="21"/>
      <c r="G202" s="21"/>
      <c r="H202" s="22"/>
      <c r="K202" s="43"/>
    </row>
    <row r="203" spans="1:15" x14ac:dyDescent="0.25">
      <c r="C203" s="20"/>
      <c r="D203" s="20"/>
      <c r="E203" s="20"/>
      <c r="F203" s="21"/>
      <c r="G203" s="21"/>
      <c r="H203" s="22"/>
      <c r="K203" s="43"/>
    </row>
    <row r="204" spans="1:15" x14ac:dyDescent="0.25">
      <c r="C204" s="20"/>
      <c r="D204" s="20"/>
      <c r="E204" s="20"/>
      <c r="F204" s="21"/>
      <c r="G204" s="21"/>
      <c r="H204" s="22"/>
      <c r="K204" s="43"/>
    </row>
    <row r="205" spans="1:15" x14ac:dyDescent="0.25">
      <c r="C205" s="20"/>
      <c r="D205" s="20"/>
      <c r="E205" s="20"/>
      <c r="F205" s="21"/>
      <c r="G205" s="21"/>
      <c r="H205" s="22"/>
      <c r="K205" s="43"/>
    </row>
    <row r="206" spans="1:15" x14ac:dyDescent="0.25">
      <c r="C206" s="20"/>
      <c r="D206" s="20"/>
      <c r="E206" s="20"/>
      <c r="F206" s="21"/>
      <c r="G206" s="21"/>
      <c r="H206" s="22"/>
      <c r="K206" s="43"/>
    </row>
    <row r="207" spans="1:15" x14ac:dyDescent="0.25">
      <c r="C207" s="20"/>
      <c r="D207" s="20"/>
      <c r="E207" s="20"/>
      <c r="F207" s="21"/>
      <c r="G207" s="21"/>
      <c r="H207" s="22"/>
      <c r="K207" s="43"/>
    </row>
    <row r="208" spans="1:15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13" x14ac:dyDescent="0.25">
      <c r="C257" s="20"/>
      <c r="D257" s="20"/>
      <c r="G257" s="20"/>
      <c r="H257" s="20"/>
      <c r="I257" s="20"/>
      <c r="J257" s="20"/>
    </row>
    <row r="258" spans="3:13" x14ac:dyDescent="0.25">
      <c r="C258" s="20"/>
      <c r="D258" s="20"/>
      <c r="G258" s="20"/>
      <c r="H258" s="20"/>
      <c r="I258" s="20"/>
      <c r="J258" s="20"/>
    </row>
    <row r="259" spans="3:13" x14ac:dyDescent="0.25">
      <c r="C259" s="20"/>
      <c r="D259" s="20"/>
      <c r="G259" s="20"/>
      <c r="H259" s="20"/>
      <c r="I259" s="20"/>
      <c r="J259" s="20"/>
    </row>
    <row r="260" spans="3:13" x14ac:dyDescent="0.25">
      <c r="C260" s="20"/>
      <c r="D260" s="20"/>
      <c r="G260" s="20"/>
      <c r="H260" s="20"/>
      <c r="I260" s="20"/>
      <c r="J260" s="20"/>
    </row>
    <row r="261" spans="3:13" x14ac:dyDescent="0.25">
      <c r="C261" s="20"/>
      <c r="D261" s="20"/>
      <c r="G261" s="20"/>
      <c r="H261" s="20"/>
      <c r="I261" s="20"/>
      <c r="J261" s="20"/>
    </row>
    <row r="262" spans="3:13" x14ac:dyDescent="0.25">
      <c r="C262" s="20"/>
      <c r="D262" s="20"/>
      <c r="G262" s="20"/>
      <c r="H262" s="20"/>
      <c r="I262" s="20"/>
      <c r="J262" s="20"/>
    </row>
    <row r="263" spans="3:13" x14ac:dyDescent="0.25">
      <c r="C263" s="20"/>
      <c r="D263" s="20"/>
      <c r="G263" s="20"/>
      <c r="H263" s="20"/>
      <c r="I263" s="20"/>
      <c r="J263" s="20"/>
    </row>
    <row r="264" spans="3:13" s="25" customFormat="1" x14ac:dyDescent="0.25">
      <c r="C264" s="20"/>
      <c r="D264" s="20"/>
      <c r="E264" s="21"/>
      <c r="F264" s="23"/>
      <c r="G264" s="20"/>
      <c r="M264" s="293"/>
    </row>
    <row r="265" spans="3:13" s="25" customFormat="1" x14ac:dyDescent="0.25">
      <c r="C265" s="20"/>
      <c r="D265" s="20"/>
      <c r="E265" s="21"/>
      <c r="F265" s="23"/>
      <c r="G265" s="20"/>
      <c r="M265" s="293"/>
    </row>
    <row r="266" spans="3:13" s="25" customFormat="1" x14ac:dyDescent="0.25">
      <c r="C266" s="20"/>
      <c r="D266" s="20"/>
      <c r="E266" s="21"/>
      <c r="F266" s="23"/>
      <c r="G266" s="20"/>
      <c r="M266" s="293"/>
    </row>
    <row r="267" spans="3:13" s="25" customFormat="1" x14ac:dyDescent="0.25">
      <c r="C267" s="20"/>
      <c r="D267" s="20"/>
      <c r="E267" s="21"/>
      <c r="F267" s="23"/>
      <c r="G267" s="20"/>
      <c r="M267" s="293"/>
    </row>
    <row r="268" spans="3:13" s="25" customFormat="1" x14ac:dyDescent="0.25">
      <c r="C268" s="20"/>
      <c r="D268" s="20"/>
      <c r="E268" s="21"/>
      <c r="F268" s="23"/>
      <c r="G268" s="20"/>
      <c r="M268" s="293"/>
    </row>
    <row r="269" spans="3:13" s="25" customFormat="1" x14ac:dyDescent="0.25">
      <c r="C269" s="20"/>
      <c r="D269" s="20"/>
      <c r="E269" s="21"/>
      <c r="F269" s="23"/>
      <c r="G269" s="20"/>
      <c r="M269" s="293"/>
    </row>
    <row r="270" spans="3:13" s="25" customFormat="1" x14ac:dyDescent="0.25">
      <c r="C270" s="20"/>
      <c r="D270" s="20"/>
      <c r="E270" s="21"/>
      <c r="F270" s="23"/>
      <c r="G270" s="20"/>
      <c r="M270" s="293"/>
    </row>
    <row r="271" spans="3:13" s="25" customFormat="1" x14ac:dyDescent="0.25">
      <c r="C271" s="20"/>
      <c r="D271" s="20"/>
      <c r="E271" s="21"/>
      <c r="F271" s="23"/>
      <c r="G271" s="20"/>
      <c r="M271" s="293"/>
    </row>
    <row r="272" spans="3:13" s="25" customFormat="1" x14ac:dyDescent="0.25">
      <c r="C272" s="20"/>
      <c r="D272" s="20"/>
      <c r="E272" s="21"/>
      <c r="F272" s="23"/>
      <c r="G272" s="20"/>
      <c r="M272" s="293"/>
    </row>
    <row r="273" spans="3:13" s="25" customFormat="1" x14ac:dyDescent="0.25">
      <c r="C273" s="20"/>
      <c r="D273" s="20"/>
      <c r="E273" s="21"/>
      <c r="F273" s="23"/>
      <c r="G273" s="20"/>
      <c r="M273" s="293"/>
    </row>
    <row r="274" spans="3:13" s="25" customFormat="1" x14ac:dyDescent="0.25">
      <c r="C274" s="20"/>
      <c r="D274" s="20"/>
      <c r="E274" s="21"/>
      <c r="F274" s="23"/>
      <c r="G274" s="20"/>
      <c r="M274" s="293"/>
    </row>
    <row r="275" spans="3:13" s="25" customFormat="1" x14ac:dyDescent="0.25">
      <c r="C275" s="20"/>
      <c r="D275" s="20"/>
      <c r="E275" s="21"/>
      <c r="F275" s="23"/>
      <c r="G275" s="20"/>
      <c r="M275" s="293"/>
    </row>
    <row r="276" spans="3:13" s="25" customFormat="1" x14ac:dyDescent="0.25">
      <c r="C276" s="20"/>
      <c r="D276" s="20"/>
      <c r="E276" s="21"/>
      <c r="F276" s="23"/>
      <c r="G276" s="20"/>
      <c r="M276" s="293"/>
    </row>
    <row r="277" spans="3:13" s="25" customFormat="1" x14ac:dyDescent="0.25">
      <c r="C277" s="20"/>
      <c r="D277" s="20"/>
      <c r="E277" s="21"/>
      <c r="F277" s="23"/>
      <c r="G277" s="20"/>
      <c r="M277" s="293"/>
    </row>
    <row r="278" spans="3:13" s="25" customFormat="1" x14ac:dyDescent="0.25">
      <c r="C278" s="20"/>
      <c r="D278" s="20"/>
      <c r="E278" s="21"/>
      <c r="F278" s="23"/>
      <c r="G278" s="20"/>
      <c r="M278" s="293"/>
    </row>
    <row r="279" spans="3:13" s="25" customFormat="1" x14ac:dyDescent="0.25">
      <c r="C279" s="20"/>
      <c r="D279" s="20"/>
      <c r="E279" s="21"/>
      <c r="F279" s="23"/>
      <c r="G279" s="20"/>
      <c r="M279" s="293"/>
    </row>
    <row r="280" spans="3:13" s="25" customFormat="1" x14ac:dyDescent="0.25">
      <c r="C280" s="20"/>
      <c r="D280" s="20"/>
      <c r="E280" s="21"/>
      <c r="F280" s="23"/>
      <c r="G280" s="20"/>
      <c r="M280" s="293"/>
    </row>
    <row r="281" spans="3:13" s="25" customFormat="1" x14ac:dyDescent="0.25">
      <c r="C281" s="20"/>
      <c r="D281" s="20"/>
      <c r="E281" s="21"/>
      <c r="F281" s="23"/>
      <c r="G281" s="20"/>
      <c r="M281" s="293"/>
    </row>
    <row r="282" spans="3:13" s="25" customFormat="1" x14ac:dyDescent="0.25">
      <c r="C282" s="20"/>
      <c r="D282" s="20"/>
      <c r="E282" s="21"/>
      <c r="F282" s="23"/>
      <c r="G282" s="20"/>
      <c r="M282" s="293"/>
    </row>
    <row r="283" spans="3:13" s="25" customFormat="1" x14ac:dyDescent="0.25">
      <c r="C283" s="20"/>
      <c r="D283" s="20"/>
      <c r="E283" s="21"/>
      <c r="F283" s="23"/>
      <c r="G283" s="20"/>
      <c r="M283" s="293"/>
    </row>
    <row r="284" spans="3:13" s="25" customFormat="1" x14ac:dyDescent="0.25">
      <c r="C284" s="20"/>
      <c r="D284" s="20"/>
      <c r="E284" s="21"/>
      <c r="F284" s="23"/>
      <c r="G284" s="20"/>
      <c r="M284" s="293"/>
    </row>
    <row r="285" spans="3:13" s="25" customFormat="1" x14ac:dyDescent="0.25">
      <c r="C285" s="20"/>
      <c r="D285" s="20"/>
      <c r="E285" s="21"/>
      <c r="F285" s="23"/>
      <c r="G285" s="20"/>
      <c r="M285" s="293"/>
    </row>
    <row r="286" spans="3:13" s="25" customFormat="1" x14ac:dyDescent="0.25">
      <c r="C286" s="20"/>
      <c r="D286" s="20"/>
      <c r="E286" s="21"/>
      <c r="F286" s="23"/>
      <c r="G286" s="20"/>
      <c r="M286" s="293"/>
    </row>
    <row r="287" spans="3:13" s="25" customFormat="1" x14ac:dyDescent="0.25">
      <c r="C287" s="20"/>
      <c r="D287" s="20"/>
      <c r="E287" s="21"/>
      <c r="F287" s="23"/>
      <c r="G287" s="20"/>
      <c r="M287" s="293"/>
    </row>
    <row r="288" spans="3:13" s="25" customFormat="1" x14ac:dyDescent="0.25">
      <c r="C288" s="20"/>
      <c r="D288" s="20"/>
      <c r="E288" s="21"/>
      <c r="F288" s="23"/>
      <c r="G288" s="20"/>
      <c r="M288" s="293"/>
    </row>
    <row r="289" spans="3:13" s="25" customFormat="1" x14ac:dyDescent="0.25">
      <c r="C289" s="20"/>
      <c r="D289" s="20"/>
      <c r="E289" s="21"/>
      <c r="F289" s="23"/>
      <c r="G289" s="20"/>
      <c r="M289" s="293"/>
    </row>
    <row r="290" spans="3:13" s="25" customFormat="1" x14ac:dyDescent="0.25">
      <c r="C290" s="20"/>
      <c r="D290" s="20"/>
      <c r="E290" s="21"/>
      <c r="F290" s="23"/>
      <c r="G290" s="20"/>
      <c r="M290" s="293"/>
    </row>
    <row r="291" spans="3:13" s="25" customFormat="1" x14ac:dyDescent="0.25">
      <c r="C291" s="20"/>
      <c r="D291" s="20"/>
      <c r="E291" s="21"/>
      <c r="F291" s="23"/>
      <c r="G291" s="20"/>
      <c r="M291" s="293"/>
    </row>
    <row r="292" spans="3:13" s="25" customFormat="1" x14ac:dyDescent="0.25">
      <c r="C292" s="20"/>
      <c r="D292" s="20"/>
      <c r="E292" s="21"/>
      <c r="F292" s="23"/>
      <c r="G292" s="20"/>
      <c r="M292" s="293"/>
    </row>
    <row r="293" spans="3:13" s="25" customFormat="1" x14ac:dyDescent="0.25">
      <c r="C293" s="20"/>
      <c r="D293" s="20"/>
      <c r="E293" s="21"/>
      <c r="F293" s="23"/>
      <c r="G293" s="20"/>
      <c r="M293" s="293"/>
    </row>
    <row r="294" spans="3:13" s="25" customFormat="1" x14ac:dyDescent="0.25">
      <c r="C294" s="20"/>
      <c r="D294" s="20"/>
      <c r="E294" s="21"/>
      <c r="F294" s="23"/>
      <c r="G294" s="20"/>
      <c r="M294" s="293"/>
    </row>
    <row r="295" spans="3:13" s="25" customFormat="1" x14ac:dyDescent="0.25">
      <c r="C295" s="20"/>
      <c r="D295" s="20"/>
      <c r="E295" s="21"/>
      <c r="F295" s="23"/>
      <c r="G295" s="20"/>
      <c r="M295" s="293"/>
    </row>
    <row r="296" spans="3:13" s="25" customFormat="1" x14ac:dyDescent="0.25">
      <c r="C296" s="20"/>
      <c r="D296" s="20"/>
      <c r="E296" s="21"/>
      <c r="F296" s="23"/>
      <c r="G296" s="20"/>
      <c r="M296" s="293"/>
    </row>
    <row r="297" spans="3:13" s="25" customFormat="1" x14ac:dyDescent="0.25">
      <c r="C297" s="20"/>
      <c r="D297" s="20"/>
      <c r="E297" s="21"/>
      <c r="F297" s="23"/>
      <c r="G297" s="20"/>
      <c r="M297" s="293"/>
    </row>
    <row r="298" spans="3:13" s="25" customFormat="1" x14ac:dyDescent="0.25">
      <c r="C298" s="20"/>
      <c r="D298" s="20"/>
      <c r="E298" s="21"/>
      <c r="F298" s="23"/>
      <c r="G298" s="20"/>
      <c r="M298" s="293"/>
    </row>
    <row r="299" spans="3:13" s="25" customFormat="1" x14ac:dyDescent="0.25">
      <c r="C299" s="20"/>
      <c r="D299" s="20"/>
      <c r="E299" s="21"/>
      <c r="F299" s="23"/>
      <c r="G299" s="20"/>
      <c r="M299" s="293"/>
    </row>
    <row r="300" spans="3:13" s="25" customFormat="1" x14ac:dyDescent="0.25">
      <c r="C300" s="20"/>
      <c r="D300" s="20"/>
      <c r="E300" s="21"/>
      <c r="F300" s="23"/>
      <c r="G300" s="20"/>
      <c r="M300" s="293"/>
    </row>
    <row r="301" spans="3:13" s="25" customFormat="1" x14ac:dyDescent="0.25">
      <c r="C301" s="20"/>
      <c r="D301" s="20"/>
      <c r="E301" s="21"/>
      <c r="F301" s="23"/>
      <c r="G301" s="20"/>
      <c r="M301" s="293"/>
    </row>
    <row r="302" spans="3:13" s="25" customFormat="1" x14ac:dyDescent="0.25">
      <c r="C302" s="20"/>
      <c r="D302" s="20"/>
      <c r="E302" s="21"/>
      <c r="F302" s="23"/>
      <c r="G302" s="20"/>
      <c r="M302" s="293"/>
    </row>
    <row r="303" spans="3:13" s="25" customFormat="1" x14ac:dyDescent="0.25">
      <c r="C303" s="20"/>
      <c r="D303" s="20"/>
      <c r="E303" s="21"/>
      <c r="F303" s="23"/>
      <c r="G303" s="20"/>
      <c r="M303" s="293"/>
    </row>
    <row r="304" spans="3:13" s="25" customFormat="1" x14ac:dyDescent="0.25">
      <c r="C304" s="20"/>
      <c r="D304" s="20"/>
      <c r="E304" s="21"/>
      <c r="F304" s="23"/>
      <c r="G304" s="20"/>
      <c r="M304" s="293"/>
    </row>
    <row r="305" spans="3:13" s="25" customFormat="1" x14ac:dyDescent="0.25">
      <c r="C305" s="20"/>
      <c r="D305" s="20"/>
      <c r="E305" s="21"/>
      <c r="F305" s="23"/>
      <c r="G305" s="20"/>
      <c r="M305" s="293"/>
    </row>
    <row r="306" spans="3:13" s="25" customFormat="1" x14ac:dyDescent="0.25">
      <c r="C306" s="20"/>
      <c r="D306" s="20"/>
      <c r="E306" s="21"/>
      <c r="F306" s="23"/>
      <c r="G306" s="20"/>
      <c r="M306" s="293"/>
    </row>
    <row r="307" spans="3:13" s="25" customFormat="1" x14ac:dyDescent="0.25">
      <c r="C307" s="20"/>
      <c r="D307" s="20"/>
      <c r="E307" s="21"/>
      <c r="F307" s="23"/>
      <c r="G307" s="20"/>
      <c r="M307" s="293"/>
    </row>
    <row r="308" spans="3:13" s="25" customFormat="1" x14ac:dyDescent="0.25">
      <c r="C308" s="20"/>
      <c r="D308" s="20"/>
      <c r="E308" s="21"/>
      <c r="F308" s="23"/>
      <c r="G308" s="20"/>
      <c r="M308" s="293"/>
    </row>
    <row r="309" spans="3:13" s="25" customFormat="1" x14ac:dyDescent="0.25">
      <c r="C309" s="20"/>
      <c r="D309" s="20"/>
      <c r="E309" s="21"/>
      <c r="F309" s="23"/>
      <c r="G309" s="20"/>
      <c r="M309" s="293"/>
    </row>
    <row r="310" spans="3:13" s="25" customFormat="1" x14ac:dyDescent="0.25">
      <c r="C310" s="20"/>
      <c r="D310" s="20"/>
      <c r="E310" s="21"/>
      <c r="F310" s="23"/>
      <c r="G310" s="20"/>
      <c r="M310" s="293"/>
    </row>
    <row r="311" spans="3:13" s="25" customFormat="1" x14ac:dyDescent="0.25">
      <c r="C311" s="20"/>
      <c r="D311" s="20"/>
      <c r="E311" s="21"/>
      <c r="F311" s="23"/>
      <c r="G311" s="20"/>
      <c r="M311" s="293"/>
    </row>
    <row r="312" spans="3:13" s="25" customFormat="1" x14ac:dyDescent="0.25">
      <c r="C312" s="20"/>
      <c r="D312" s="20"/>
      <c r="E312" s="21"/>
      <c r="F312" s="23"/>
      <c r="G312" s="20"/>
      <c r="M312" s="293"/>
    </row>
    <row r="313" spans="3:13" s="25" customFormat="1" x14ac:dyDescent="0.25">
      <c r="C313" s="20"/>
      <c r="D313" s="20"/>
      <c r="E313" s="21"/>
      <c r="F313" s="23"/>
      <c r="G313" s="20"/>
      <c r="M313" s="293"/>
    </row>
    <row r="314" spans="3:13" s="25" customFormat="1" x14ac:dyDescent="0.25">
      <c r="C314" s="20"/>
      <c r="D314" s="20"/>
      <c r="E314" s="21"/>
      <c r="F314" s="23"/>
      <c r="G314" s="20"/>
      <c r="M314" s="293"/>
    </row>
    <row r="315" spans="3:13" s="25" customFormat="1" x14ac:dyDescent="0.25">
      <c r="C315" s="20"/>
      <c r="D315" s="20"/>
      <c r="E315" s="21"/>
      <c r="F315" s="23"/>
      <c r="G315" s="20"/>
      <c r="M315" s="293"/>
    </row>
    <row r="316" spans="3:13" s="25" customFormat="1" x14ac:dyDescent="0.25">
      <c r="C316" s="20"/>
      <c r="D316" s="20"/>
      <c r="E316" s="21"/>
      <c r="F316" s="23"/>
      <c r="G316" s="20"/>
      <c r="M316" s="293"/>
    </row>
    <row r="317" spans="3:13" s="25" customFormat="1" x14ac:dyDescent="0.25">
      <c r="C317" s="20"/>
      <c r="D317" s="20"/>
      <c r="E317" s="21"/>
      <c r="F317" s="23"/>
      <c r="G317" s="20"/>
      <c r="M317" s="293"/>
    </row>
    <row r="318" spans="3:13" s="25" customFormat="1" x14ac:dyDescent="0.25">
      <c r="C318" s="20"/>
      <c r="D318" s="20"/>
      <c r="E318" s="21"/>
      <c r="F318" s="23"/>
      <c r="G318" s="20"/>
      <c r="M318" s="293"/>
    </row>
    <row r="319" spans="3:13" s="25" customFormat="1" x14ac:dyDescent="0.25">
      <c r="C319" s="20"/>
      <c r="D319" s="20"/>
      <c r="E319" s="21"/>
      <c r="F319" s="23"/>
      <c r="G319" s="20"/>
      <c r="M319" s="293"/>
    </row>
    <row r="320" spans="3:13" s="25" customFormat="1" x14ac:dyDescent="0.25">
      <c r="C320" s="20"/>
      <c r="D320" s="20"/>
      <c r="E320" s="21"/>
      <c r="F320" s="23"/>
      <c r="G320" s="20"/>
      <c r="M320" s="293"/>
    </row>
    <row r="321" spans="3:13" s="25" customFormat="1" x14ac:dyDescent="0.25">
      <c r="C321" s="20"/>
      <c r="D321" s="20"/>
      <c r="E321" s="21"/>
      <c r="F321" s="23"/>
      <c r="G321" s="20"/>
      <c r="M321" s="293"/>
    </row>
    <row r="322" spans="3:13" s="25" customFormat="1" x14ac:dyDescent="0.25">
      <c r="C322" s="20"/>
      <c r="D322" s="20"/>
      <c r="E322" s="21"/>
      <c r="F322" s="23"/>
      <c r="G322" s="20"/>
      <c r="M322" s="293"/>
    </row>
    <row r="323" spans="3:13" s="25" customFormat="1" x14ac:dyDescent="0.25">
      <c r="C323" s="20"/>
      <c r="D323" s="20"/>
      <c r="E323" s="21"/>
      <c r="F323" s="23"/>
      <c r="G323" s="20"/>
      <c r="M323" s="293"/>
    </row>
    <row r="324" spans="3:13" s="25" customFormat="1" x14ac:dyDescent="0.25">
      <c r="C324" s="20"/>
      <c r="D324" s="20"/>
      <c r="E324" s="21"/>
      <c r="F324" s="23"/>
      <c r="G324" s="20"/>
      <c r="M324" s="293"/>
    </row>
    <row r="325" spans="3:13" s="25" customFormat="1" x14ac:dyDescent="0.25">
      <c r="C325" s="20"/>
      <c r="D325" s="20"/>
      <c r="E325" s="21"/>
      <c r="F325" s="23"/>
      <c r="G325" s="20"/>
      <c r="M325" s="293"/>
    </row>
    <row r="326" spans="3:13" s="25" customFormat="1" x14ac:dyDescent="0.25">
      <c r="C326" s="20"/>
      <c r="D326" s="20"/>
      <c r="E326" s="21"/>
      <c r="F326" s="23"/>
      <c r="G326" s="20"/>
      <c r="M326" s="293"/>
    </row>
    <row r="327" spans="3:13" s="25" customFormat="1" x14ac:dyDescent="0.25">
      <c r="C327" s="20"/>
      <c r="D327" s="20"/>
      <c r="E327" s="21"/>
      <c r="F327" s="23"/>
      <c r="G327" s="20"/>
      <c r="M327" s="293"/>
    </row>
    <row r="328" spans="3:13" s="25" customFormat="1" x14ac:dyDescent="0.25">
      <c r="C328" s="20"/>
      <c r="D328" s="20"/>
      <c r="E328" s="21"/>
      <c r="F328" s="23"/>
      <c r="G328" s="20"/>
      <c r="M328" s="293"/>
    </row>
    <row r="329" spans="3:13" s="25" customFormat="1" x14ac:dyDescent="0.25">
      <c r="C329" s="20"/>
      <c r="D329" s="20"/>
      <c r="E329" s="21"/>
      <c r="F329" s="23"/>
      <c r="G329" s="20"/>
      <c r="M329" s="293"/>
    </row>
    <row r="330" spans="3:13" s="25" customFormat="1" x14ac:dyDescent="0.25">
      <c r="C330" s="20"/>
      <c r="D330" s="20"/>
      <c r="E330" s="21"/>
      <c r="F330" s="23"/>
      <c r="G330" s="20"/>
      <c r="M330" s="293"/>
    </row>
    <row r="331" spans="3:13" s="25" customFormat="1" x14ac:dyDescent="0.25">
      <c r="C331" s="20"/>
      <c r="D331" s="20"/>
      <c r="E331" s="21"/>
      <c r="F331" s="23"/>
      <c r="G331" s="20"/>
      <c r="M331" s="293"/>
    </row>
    <row r="332" spans="3:13" s="25" customFormat="1" x14ac:dyDescent="0.25">
      <c r="C332" s="20"/>
      <c r="D332" s="20"/>
      <c r="E332" s="21"/>
      <c r="F332" s="23"/>
      <c r="G332" s="20"/>
      <c r="M332" s="293"/>
    </row>
    <row r="333" spans="3:13" s="25" customFormat="1" x14ac:dyDescent="0.25">
      <c r="C333" s="20"/>
      <c r="D333" s="20"/>
      <c r="E333" s="21"/>
      <c r="F333" s="23"/>
      <c r="G333" s="20"/>
      <c r="M333" s="293"/>
    </row>
    <row r="334" spans="3:13" s="25" customFormat="1" x14ac:dyDescent="0.25">
      <c r="C334" s="20"/>
      <c r="D334" s="20"/>
      <c r="E334" s="21"/>
      <c r="F334" s="23"/>
      <c r="G334" s="20"/>
      <c r="M334" s="293"/>
    </row>
    <row r="335" spans="3:13" s="25" customFormat="1" x14ac:dyDescent="0.25">
      <c r="C335" s="20"/>
      <c r="D335" s="20"/>
      <c r="E335" s="21"/>
      <c r="F335" s="23"/>
      <c r="G335" s="20"/>
      <c r="M335" s="293"/>
    </row>
    <row r="336" spans="3:13" s="25" customFormat="1" x14ac:dyDescent="0.25">
      <c r="C336" s="20"/>
      <c r="D336" s="20"/>
      <c r="E336" s="21"/>
      <c r="F336" s="23"/>
      <c r="G336" s="20"/>
      <c r="M336" s="293"/>
    </row>
    <row r="337" spans="3:13" s="25" customFormat="1" x14ac:dyDescent="0.25">
      <c r="C337" s="20"/>
      <c r="D337" s="20"/>
      <c r="E337" s="21"/>
      <c r="F337" s="23"/>
      <c r="G337" s="20"/>
      <c r="M337" s="293"/>
    </row>
    <row r="338" spans="3:13" s="25" customFormat="1" x14ac:dyDescent="0.25">
      <c r="C338" s="20"/>
      <c r="D338" s="20"/>
      <c r="E338" s="21"/>
      <c r="F338" s="23"/>
      <c r="G338" s="20"/>
      <c r="M338" s="293"/>
    </row>
    <row r="339" spans="3:13" s="25" customFormat="1" x14ac:dyDescent="0.25">
      <c r="C339" s="20"/>
      <c r="D339" s="20"/>
      <c r="E339" s="21"/>
      <c r="F339" s="23"/>
      <c r="G339" s="20"/>
      <c r="M339" s="293"/>
    </row>
    <row r="340" spans="3:13" s="25" customFormat="1" x14ac:dyDescent="0.25">
      <c r="C340" s="20"/>
      <c r="D340" s="20"/>
      <c r="E340" s="21"/>
      <c r="F340" s="23"/>
      <c r="G340" s="20"/>
      <c r="M340" s="293"/>
    </row>
    <row r="341" spans="3:13" s="25" customFormat="1" x14ac:dyDescent="0.25">
      <c r="C341" s="20"/>
      <c r="D341" s="20"/>
      <c r="E341" s="21"/>
      <c r="F341" s="23"/>
      <c r="G341" s="20"/>
      <c r="M341" s="293"/>
    </row>
    <row r="342" spans="3:13" s="25" customFormat="1" x14ac:dyDescent="0.25">
      <c r="C342" s="20"/>
      <c r="D342" s="20"/>
      <c r="E342" s="21"/>
      <c r="F342" s="23"/>
      <c r="G342" s="20"/>
      <c r="M342" s="293"/>
    </row>
    <row r="343" spans="3:13" s="25" customFormat="1" x14ac:dyDescent="0.25">
      <c r="C343" s="20"/>
      <c r="D343" s="20"/>
      <c r="E343" s="21"/>
      <c r="F343" s="23"/>
      <c r="G343" s="20"/>
      <c r="M343" s="293"/>
    </row>
    <row r="344" spans="3:13" s="25" customFormat="1" x14ac:dyDescent="0.25">
      <c r="C344" s="20"/>
      <c r="D344" s="20"/>
      <c r="E344" s="21"/>
      <c r="F344" s="23"/>
      <c r="G344" s="20"/>
      <c r="M344" s="293"/>
    </row>
    <row r="345" spans="3:13" s="25" customFormat="1" x14ac:dyDescent="0.25">
      <c r="C345" s="20"/>
      <c r="D345" s="20"/>
      <c r="E345" s="21"/>
      <c r="F345" s="23"/>
      <c r="G345" s="20"/>
      <c r="M345" s="293"/>
    </row>
    <row r="346" spans="3:13" s="25" customFormat="1" x14ac:dyDescent="0.25">
      <c r="C346" s="20"/>
      <c r="D346" s="20"/>
      <c r="E346" s="21"/>
      <c r="F346" s="23"/>
      <c r="G346" s="20"/>
      <c r="M346" s="293"/>
    </row>
    <row r="347" spans="3:13" s="25" customFormat="1" x14ac:dyDescent="0.25">
      <c r="C347" s="20"/>
      <c r="D347" s="20"/>
      <c r="E347" s="21"/>
      <c r="F347" s="23"/>
      <c r="G347" s="20"/>
      <c r="M347" s="293"/>
    </row>
    <row r="348" spans="3:13" s="25" customFormat="1" x14ac:dyDescent="0.25">
      <c r="C348" s="20"/>
      <c r="D348" s="20"/>
      <c r="E348" s="21"/>
      <c r="F348" s="23"/>
      <c r="G348" s="20"/>
      <c r="M348" s="293"/>
    </row>
    <row r="349" spans="3:13" s="25" customFormat="1" x14ac:dyDescent="0.25">
      <c r="C349" s="20"/>
      <c r="D349" s="20"/>
      <c r="E349" s="21"/>
      <c r="F349" s="23"/>
      <c r="G349" s="20"/>
      <c r="M349" s="293"/>
    </row>
    <row r="350" spans="3:13" s="25" customFormat="1" x14ac:dyDescent="0.25">
      <c r="C350" s="20"/>
      <c r="D350" s="20"/>
      <c r="E350" s="21"/>
      <c r="F350" s="23"/>
      <c r="G350" s="20"/>
      <c r="M350" s="293"/>
    </row>
    <row r="351" spans="3:13" s="25" customFormat="1" x14ac:dyDescent="0.25">
      <c r="C351" s="20"/>
      <c r="D351" s="20"/>
      <c r="E351" s="21"/>
      <c r="F351" s="23"/>
      <c r="G351" s="20"/>
      <c r="M351" s="293"/>
    </row>
    <row r="352" spans="3:13" s="25" customFormat="1" x14ac:dyDescent="0.25">
      <c r="C352" s="20"/>
      <c r="D352" s="20"/>
      <c r="E352" s="21"/>
      <c r="F352" s="23"/>
      <c r="G352" s="20"/>
      <c r="M352" s="293"/>
    </row>
    <row r="353" spans="3:13" s="25" customFormat="1" x14ac:dyDescent="0.25">
      <c r="C353" s="20"/>
      <c r="D353" s="20"/>
      <c r="E353" s="21"/>
      <c r="F353" s="23"/>
      <c r="G353" s="20"/>
      <c r="M353" s="293"/>
    </row>
    <row r="354" spans="3:13" s="25" customFormat="1" x14ac:dyDescent="0.25">
      <c r="C354" s="20"/>
      <c r="D354" s="20"/>
      <c r="E354" s="21"/>
      <c r="F354" s="23"/>
      <c r="G354" s="20"/>
      <c r="M354" s="293"/>
    </row>
    <row r="355" spans="3:13" s="25" customFormat="1" x14ac:dyDescent="0.25">
      <c r="C355" s="20"/>
      <c r="D355" s="20"/>
      <c r="E355" s="21"/>
      <c r="F355" s="23"/>
      <c r="G355" s="20"/>
      <c r="M355" s="293"/>
    </row>
    <row r="356" spans="3:13" s="25" customFormat="1" x14ac:dyDescent="0.25">
      <c r="C356" s="20"/>
      <c r="D356" s="20"/>
      <c r="E356" s="21"/>
      <c r="F356" s="23"/>
      <c r="G356" s="20"/>
      <c r="M356" s="293"/>
    </row>
    <row r="357" spans="3:13" s="25" customFormat="1" x14ac:dyDescent="0.25">
      <c r="C357" s="20"/>
      <c r="D357" s="20"/>
      <c r="E357" s="21"/>
      <c r="F357" s="23"/>
      <c r="G357" s="20"/>
      <c r="M357" s="293"/>
    </row>
    <row r="358" spans="3:13" s="25" customFormat="1" x14ac:dyDescent="0.25">
      <c r="C358" s="20"/>
      <c r="D358" s="20"/>
      <c r="E358" s="21"/>
      <c r="F358" s="23"/>
      <c r="G358" s="20"/>
      <c r="M358" s="293"/>
    </row>
    <row r="359" spans="3:13" s="25" customFormat="1" x14ac:dyDescent="0.25">
      <c r="C359" s="20"/>
      <c r="D359" s="20"/>
      <c r="E359" s="21"/>
      <c r="F359" s="23"/>
      <c r="G359" s="20"/>
      <c r="M359" s="293"/>
    </row>
    <row r="360" spans="3:13" s="25" customFormat="1" x14ac:dyDescent="0.25">
      <c r="C360" s="20"/>
      <c r="D360" s="20"/>
      <c r="E360" s="21"/>
      <c r="F360" s="23"/>
      <c r="G360" s="20"/>
      <c r="M360" s="293"/>
    </row>
    <row r="361" spans="3:13" s="25" customFormat="1" x14ac:dyDescent="0.25">
      <c r="C361" s="20"/>
      <c r="D361" s="20"/>
      <c r="E361" s="21"/>
      <c r="F361" s="23"/>
      <c r="G361" s="20"/>
      <c r="M361" s="293"/>
    </row>
    <row r="362" spans="3:13" s="25" customFormat="1" x14ac:dyDescent="0.25">
      <c r="C362" s="20"/>
      <c r="D362" s="20"/>
      <c r="E362" s="21"/>
      <c r="F362" s="23"/>
      <c r="G362" s="20"/>
      <c r="M362" s="293"/>
    </row>
    <row r="363" spans="3:13" s="25" customFormat="1" x14ac:dyDescent="0.25">
      <c r="C363" s="20"/>
      <c r="D363" s="20"/>
      <c r="E363" s="21"/>
      <c r="F363" s="23"/>
      <c r="G363" s="20"/>
      <c r="M363" s="293"/>
    </row>
    <row r="364" spans="3:13" s="25" customFormat="1" x14ac:dyDescent="0.25">
      <c r="C364" s="20"/>
      <c r="D364" s="20"/>
      <c r="E364" s="21"/>
      <c r="F364" s="23"/>
      <c r="G364" s="20"/>
      <c r="M364" s="293"/>
    </row>
    <row r="365" spans="3:13" s="25" customFormat="1" x14ac:dyDescent="0.25">
      <c r="C365" s="20"/>
      <c r="D365" s="20"/>
      <c r="E365" s="21"/>
      <c r="F365" s="23"/>
      <c r="G365" s="20"/>
      <c r="M365" s="293"/>
    </row>
    <row r="366" spans="3:13" s="25" customFormat="1" x14ac:dyDescent="0.25">
      <c r="C366" s="20"/>
      <c r="D366" s="20"/>
      <c r="E366" s="21"/>
      <c r="F366" s="23"/>
      <c r="G366" s="20"/>
      <c r="M366" s="293"/>
    </row>
    <row r="367" spans="3:13" s="25" customFormat="1" x14ac:dyDescent="0.25">
      <c r="C367" s="20"/>
      <c r="D367" s="20"/>
      <c r="E367" s="21"/>
      <c r="F367" s="23"/>
      <c r="G367" s="20"/>
      <c r="M367" s="293"/>
    </row>
    <row r="368" spans="3:13" s="25" customFormat="1" x14ac:dyDescent="0.25">
      <c r="C368" s="20"/>
      <c r="D368" s="20"/>
      <c r="E368" s="21"/>
      <c r="F368" s="23"/>
      <c r="G368" s="20"/>
      <c r="M368" s="293"/>
    </row>
    <row r="369" spans="3:13" s="25" customFormat="1" x14ac:dyDescent="0.25">
      <c r="C369" s="20"/>
      <c r="D369" s="20"/>
      <c r="E369" s="21"/>
      <c r="F369" s="23"/>
      <c r="G369" s="20"/>
      <c r="M369" s="293"/>
    </row>
    <row r="370" spans="3:13" s="25" customFormat="1" x14ac:dyDescent="0.25">
      <c r="C370" s="20"/>
      <c r="D370" s="20"/>
      <c r="E370" s="21"/>
      <c r="F370" s="23"/>
      <c r="G370" s="20"/>
      <c r="M370" s="293"/>
    </row>
    <row r="371" spans="3:13" s="25" customFormat="1" x14ac:dyDescent="0.25">
      <c r="C371" s="20"/>
      <c r="D371" s="20"/>
      <c r="E371" s="21"/>
      <c r="F371" s="23"/>
      <c r="G371" s="20"/>
      <c r="M371" s="293"/>
    </row>
    <row r="372" spans="3:13" s="25" customFormat="1" x14ac:dyDescent="0.25">
      <c r="C372" s="20"/>
      <c r="D372" s="20"/>
      <c r="E372" s="21"/>
      <c r="F372" s="23"/>
      <c r="G372" s="20"/>
      <c r="M372" s="293"/>
    </row>
    <row r="373" spans="3:13" s="25" customFormat="1" x14ac:dyDescent="0.25">
      <c r="C373" s="20"/>
      <c r="D373" s="20"/>
      <c r="E373" s="21"/>
      <c r="F373" s="23"/>
      <c r="G373" s="20"/>
      <c r="M373" s="293"/>
    </row>
    <row r="374" spans="3:13" s="25" customFormat="1" x14ac:dyDescent="0.25">
      <c r="C374" s="20"/>
      <c r="D374" s="20"/>
      <c r="E374" s="21"/>
      <c r="F374" s="23"/>
      <c r="G374" s="20"/>
      <c r="M374" s="293"/>
    </row>
    <row r="375" spans="3:13" s="25" customFormat="1" x14ac:dyDescent="0.25">
      <c r="C375" s="20"/>
      <c r="D375" s="20"/>
      <c r="E375" s="21"/>
      <c r="F375" s="23"/>
      <c r="G375" s="20"/>
      <c r="M375" s="293"/>
    </row>
    <row r="376" spans="3:13" s="25" customFormat="1" x14ac:dyDescent="0.25">
      <c r="C376" s="20"/>
      <c r="D376" s="20"/>
      <c r="E376" s="21"/>
      <c r="F376" s="23"/>
      <c r="G376" s="20"/>
      <c r="M376" s="293"/>
    </row>
    <row r="377" spans="3:13" s="25" customFormat="1" x14ac:dyDescent="0.25">
      <c r="C377" s="20"/>
      <c r="D377" s="20"/>
      <c r="E377" s="21"/>
      <c r="F377" s="23"/>
      <c r="G377" s="20"/>
      <c r="M377" s="293"/>
    </row>
    <row r="378" spans="3:13" s="25" customFormat="1" x14ac:dyDescent="0.25">
      <c r="C378" s="20"/>
      <c r="D378" s="20"/>
      <c r="E378" s="21"/>
      <c r="F378" s="23"/>
      <c r="G378" s="20"/>
      <c r="M378" s="293"/>
    </row>
    <row r="379" spans="3:13" s="25" customFormat="1" x14ac:dyDescent="0.25">
      <c r="C379" s="20"/>
      <c r="D379" s="20"/>
      <c r="E379" s="21"/>
      <c r="F379" s="23"/>
      <c r="G379" s="20"/>
      <c r="M379" s="293"/>
    </row>
    <row r="380" spans="3:13" s="25" customFormat="1" x14ac:dyDescent="0.25">
      <c r="C380" s="20"/>
      <c r="D380" s="20"/>
      <c r="E380" s="21"/>
      <c r="F380" s="23"/>
      <c r="G380" s="20"/>
      <c r="M380" s="293"/>
    </row>
    <row r="381" spans="3:13" s="25" customFormat="1" x14ac:dyDescent="0.25">
      <c r="C381" s="20"/>
      <c r="D381" s="20"/>
      <c r="E381" s="21"/>
      <c r="F381" s="23"/>
      <c r="G381" s="20"/>
      <c r="M381" s="293"/>
    </row>
    <row r="382" spans="3:13" s="25" customFormat="1" x14ac:dyDescent="0.25">
      <c r="C382" s="20"/>
      <c r="D382" s="20"/>
      <c r="E382" s="21"/>
      <c r="F382" s="23"/>
      <c r="G382" s="20"/>
      <c r="M382" s="293"/>
    </row>
    <row r="383" spans="3:13" s="25" customFormat="1" x14ac:dyDescent="0.25">
      <c r="C383" s="20"/>
      <c r="D383" s="20"/>
      <c r="E383" s="21"/>
      <c r="F383" s="23"/>
      <c r="G383" s="20"/>
      <c r="M383" s="293"/>
    </row>
    <row r="384" spans="3:13" s="25" customFormat="1" x14ac:dyDescent="0.25">
      <c r="C384" s="20"/>
      <c r="D384" s="20"/>
      <c r="E384" s="21"/>
      <c r="F384" s="23"/>
      <c r="G384" s="20"/>
      <c r="M384" s="293"/>
    </row>
    <row r="385" spans="3:13" s="25" customFormat="1" x14ac:dyDescent="0.25">
      <c r="C385" s="20"/>
      <c r="D385" s="20"/>
      <c r="E385" s="21"/>
      <c r="F385" s="23"/>
      <c r="G385" s="20"/>
      <c r="M385" s="293"/>
    </row>
    <row r="386" spans="3:13" s="25" customFormat="1" x14ac:dyDescent="0.25">
      <c r="C386" s="20"/>
      <c r="D386" s="20"/>
      <c r="E386" s="21"/>
      <c r="F386" s="23"/>
      <c r="G386" s="20"/>
      <c r="M386" s="293"/>
    </row>
    <row r="387" spans="3:13" s="25" customFormat="1" x14ac:dyDescent="0.25">
      <c r="C387" s="20"/>
      <c r="D387" s="20"/>
      <c r="E387" s="21"/>
      <c r="F387" s="23"/>
      <c r="G387" s="20"/>
      <c r="M387" s="293"/>
    </row>
    <row r="388" spans="3:13" s="25" customFormat="1" x14ac:dyDescent="0.25">
      <c r="C388" s="20"/>
      <c r="D388" s="20"/>
      <c r="E388" s="21"/>
      <c r="F388" s="23"/>
      <c r="G388" s="20"/>
      <c r="M388" s="293"/>
    </row>
    <row r="389" spans="3:13" s="25" customFormat="1" x14ac:dyDescent="0.25">
      <c r="C389" s="20"/>
      <c r="D389" s="20"/>
      <c r="E389" s="21"/>
      <c r="F389" s="23"/>
      <c r="G389" s="20"/>
      <c r="M389" s="293"/>
    </row>
    <row r="390" spans="3:13" s="25" customFormat="1" x14ac:dyDescent="0.25">
      <c r="C390" s="20"/>
      <c r="D390" s="20"/>
      <c r="E390" s="21"/>
      <c r="F390" s="23"/>
      <c r="G390" s="20"/>
      <c r="M390" s="293"/>
    </row>
    <row r="391" spans="3:13" s="25" customFormat="1" x14ac:dyDescent="0.25">
      <c r="C391" s="20"/>
      <c r="D391" s="20"/>
      <c r="E391" s="21"/>
      <c r="F391" s="23"/>
      <c r="G391" s="20"/>
      <c r="M391" s="293"/>
    </row>
    <row r="392" spans="3:13" s="25" customFormat="1" x14ac:dyDescent="0.25">
      <c r="C392" s="20"/>
      <c r="D392" s="20"/>
      <c r="E392" s="21"/>
      <c r="F392" s="23"/>
      <c r="G392" s="20"/>
      <c r="M392" s="293"/>
    </row>
    <row r="393" spans="3:13" s="25" customFormat="1" x14ac:dyDescent="0.25">
      <c r="C393" s="20"/>
      <c r="D393" s="20"/>
      <c r="E393" s="21"/>
      <c r="F393" s="23"/>
      <c r="G393" s="20"/>
      <c r="M393" s="293"/>
    </row>
    <row r="394" spans="3:13" s="25" customFormat="1" x14ac:dyDescent="0.25">
      <c r="C394" s="20"/>
      <c r="D394" s="20"/>
      <c r="E394" s="21"/>
      <c r="F394" s="23"/>
      <c r="G394" s="20"/>
      <c r="M394" s="293"/>
    </row>
    <row r="395" spans="3:13" s="25" customFormat="1" x14ac:dyDescent="0.25">
      <c r="C395" s="20"/>
      <c r="D395" s="20"/>
      <c r="E395" s="21"/>
      <c r="F395" s="23"/>
      <c r="G395" s="20"/>
      <c r="M395" s="293"/>
    </row>
    <row r="396" spans="3:13" s="25" customFormat="1" x14ac:dyDescent="0.25">
      <c r="C396" s="20"/>
      <c r="D396" s="20"/>
      <c r="E396" s="21"/>
      <c r="F396" s="23"/>
      <c r="G396" s="20"/>
      <c r="M396" s="293"/>
    </row>
    <row r="397" spans="3:13" s="25" customFormat="1" x14ac:dyDescent="0.25">
      <c r="C397" s="20"/>
      <c r="D397" s="20"/>
      <c r="E397" s="21"/>
      <c r="F397" s="23"/>
      <c r="G397" s="20"/>
      <c r="M397" s="293"/>
    </row>
    <row r="398" spans="3:13" s="25" customFormat="1" x14ac:dyDescent="0.25">
      <c r="C398" s="20"/>
      <c r="D398" s="20"/>
      <c r="E398" s="21"/>
      <c r="F398" s="23"/>
      <c r="G398" s="20"/>
      <c r="M398" s="293"/>
    </row>
    <row r="399" spans="3:13" s="25" customFormat="1" x14ac:dyDescent="0.25">
      <c r="C399" s="20"/>
      <c r="D399" s="20"/>
      <c r="E399" s="21"/>
      <c r="F399" s="23"/>
      <c r="G399" s="20"/>
      <c r="M399" s="293"/>
    </row>
    <row r="400" spans="3:13" s="25" customFormat="1" x14ac:dyDescent="0.25">
      <c r="C400" s="20"/>
      <c r="D400" s="20"/>
      <c r="E400" s="21"/>
      <c r="F400" s="23"/>
      <c r="G400" s="20"/>
      <c r="M400" s="293"/>
    </row>
    <row r="401" spans="3:13" s="25" customFormat="1" x14ac:dyDescent="0.25">
      <c r="C401" s="20"/>
      <c r="D401" s="20"/>
      <c r="E401" s="21"/>
      <c r="F401" s="23"/>
      <c r="G401" s="20"/>
      <c r="M401" s="293"/>
    </row>
    <row r="402" spans="3:13" s="25" customFormat="1" x14ac:dyDescent="0.25">
      <c r="C402" s="20"/>
      <c r="D402" s="20"/>
      <c r="E402" s="21"/>
      <c r="F402" s="23"/>
      <c r="G402" s="20"/>
      <c r="M402" s="293"/>
    </row>
    <row r="403" spans="3:13" s="25" customFormat="1" x14ac:dyDescent="0.25">
      <c r="C403" s="20"/>
      <c r="D403" s="20"/>
      <c r="E403" s="21"/>
      <c r="F403" s="23"/>
      <c r="G403" s="20"/>
      <c r="M403" s="293"/>
    </row>
    <row r="404" spans="3:13" s="25" customFormat="1" x14ac:dyDescent="0.25">
      <c r="C404" s="20"/>
      <c r="D404" s="20"/>
      <c r="E404" s="21"/>
      <c r="F404" s="23"/>
      <c r="G404" s="20"/>
      <c r="M404" s="293"/>
    </row>
    <row r="405" spans="3:13" s="25" customFormat="1" x14ac:dyDescent="0.25">
      <c r="C405" s="20"/>
      <c r="D405" s="20"/>
      <c r="E405" s="21"/>
      <c r="F405" s="23"/>
      <c r="G405" s="20"/>
      <c r="M405" s="293"/>
    </row>
    <row r="406" spans="3:13" s="25" customFormat="1" x14ac:dyDescent="0.25">
      <c r="C406" s="20"/>
      <c r="D406" s="20"/>
      <c r="E406" s="21"/>
      <c r="F406" s="23"/>
      <c r="G406" s="20"/>
      <c r="M406" s="293"/>
    </row>
    <row r="407" spans="3:13" s="25" customFormat="1" x14ac:dyDescent="0.25">
      <c r="C407" s="20"/>
      <c r="D407" s="20"/>
      <c r="E407" s="21"/>
      <c r="F407" s="23"/>
      <c r="G407" s="20"/>
      <c r="M407" s="293"/>
    </row>
    <row r="408" spans="3:13" s="25" customFormat="1" x14ac:dyDescent="0.25">
      <c r="C408" s="20"/>
      <c r="D408" s="20"/>
      <c r="E408" s="21"/>
      <c r="F408" s="23"/>
      <c r="G408" s="20"/>
      <c r="M408" s="293"/>
    </row>
    <row r="409" spans="3:13" s="25" customFormat="1" x14ac:dyDescent="0.25">
      <c r="C409" s="20"/>
      <c r="D409" s="20"/>
      <c r="E409" s="21"/>
      <c r="F409" s="23"/>
      <c r="G409" s="20"/>
      <c r="M409" s="293"/>
    </row>
    <row r="410" spans="3:13" s="25" customFormat="1" x14ac:dyDescent="0.25">
      <c r="C410" s="20"/>
      <c r="D410" s="20"/>
      <c r="E410" s="21"/>
      <c r="F410" s="23"/>
      <c r="G410" s="20"/>
      <c r="M410" s="293"/>
    </row>
    <row r="411" spans="3:13" s="25" customFormat="1" x14ac:dyDescent="0.25">
      <c r="C411" s="20"/>
      <c r="D411" s="20"/>
      <c r="E411" s="21"/>
      <c r="F411" s="23"/>
      <c r="G411" s="20"/>
      <c r="M411" s="293"/>
    </row>
    <row r="412" spans="3:13" s="25" customFormat="1" x14ac:dyDescent="0.25">
      <c r="C412" s="20"/>
      <c r="D412" s="20"/>
      <c r="E412" s="21"/>
      <c r="F412" s="23"/>
      <c r="G412" s="20"/>
      <c r="M412" s="293"/>
    </row>
    <row r="413" spans="3:13" s="25" customFormat="1" x14ac:dyDescent="0.25">
      <c r="C413" s="20"/>
      <c r="D413" s="20"/>
      <c r="E413" s="21"/>
      <c r="F413" s="23"/>
      <c r="G413" s="20"/>
      <c r="M413" s="293"/>
    </row>
    <row r="414" spans="3:13" s="25" customFormat="1" x14ac:dyDescent="0.25">
      <c r="C414" s="20"/>
      <c r="D414" s="20"/>
      <c r="E414" s="21"/>
      <c r="F414" s="23"/>
      <c r="G414" s="20"/>
      <c r="M414" s="293"/>
    </row>
    <row r="415" spans="3:13" s="25" customFormat="1" x14ac:dyDescent="0.25">
      <c r="C415" s="20"/>
      <c r="D415" s="20"/>
      <c r="E415" s="21"/>
      <c r="F415" s="23"/>
      <c r="G415" s="20"/>
      <c r="M415" s="293"/>
    </row>
    <row r="416" spans="3:13" s="25" customFormat="1" x14ac:dyDescent="0.25">
      <c r="C416" s="20"/>
      <c r="D416" s="20"/>
      <c r="E416" s="21"/>
      <c r="F416" s="23"/>
      <c r="G416" s="20"/>
      <c r="M416" s="293"/>
    </row>
    <row r="417" spans="3:13" s="25" customFormat="1" x14ac:dyDescent="0.25">
      <c r="C417" s="20"/>
      <c r="D417" s="20"/>
      <c r="E417" s="21"/>
      <c r="F417" s="23"/>
      <c r="G417" s="20"/>
      <c r="M417" s="293"/>
    </row>
    <row r="418" spans="3:13" s="25" customFormat="1" x14ac:dyDescent="0.25">
      <c r="C418" s="20"/>
      <c r="D418" s="20"/>
      <c r="E418" s="21"/>
      <c r="F418" s="23"/>
      <c r="G418" s="20"/>
      <c r="M418" s="293"/>
    </row>
    <row r="419" spans="3:13" s="25" customFormat="1" x14ac:dyDescent="0.25">
      <c r="C419" s="20"/>
      <c r="D419" s="20"/>
      <c r="E419" s="21"/>
      <c r="F419" s="23"/>
      <c r="G419" s="20"/>
      <c r="M419" s="293"/>
    </row>
    <row r="420" spans="3:13" s="25" customFormat="1" x14ac:dyDescent="0.25">
      <c r="C420" s="20"/>
      <c r="D420" s="20"/>
      <c r="E420" s="21"/>
      <c r="F420" s="23"/>
      <c r="G420" s="20"/>
      <c r="M420" s="293"/>
    </row>
    <row r="421" spans="3:13" s="25" customFormat="1" x14ac:dyDescent="0.25">
      <c r="C421" s="20"/>
      <c r="D421" s="20"/>
      <c r="E421" s="21"/>
      <c r="F421" s="23"/>
      <c r="G421" s="20"/>
      <c r="M421" s="293"/>
    </row>
    <row r="422" spans="3:13" s="25" customFormat="1" x14ac:dyDescent="0.25">
      <c r="C422" s="20"/>
      <c r="D422" s="20"/>
      <c r="E422" s="21"/>
      <c r="F422" s="23"/>
      <c r="G422" s="20"/>
      <c r="M422" s="293"/>
    </row>
    <row r="423" spans="3:13" s="25" customFormat="1" x14ac:dyDescent="0.25">
      <c r="C423" s="20"/>
      <c r="D423" s="20"/>
      <c r="E423" s="21"/>
      <c r="F423" s="23"/>
      <c r="G423" s="20"/>
      <c r="M423" s="293"/>
    </row>
    <row r="424" spans="3:13" s="25" customFormat="1" x14ac:dyDescent="0.25">
      <c r="C424" s="20"/>
      <c r="D424" s="20"/>
      <c r="E424" s="21"/>
      <c r="F424" s="23"/>
      <c r="G424" s="20"/>
      <c r="M424" s="293"/>
    </row>
    <row r="425" spans="3:13" s="25" customFormat="1" x14ac:dyDescent="0.25">
      <c r="C425" s="20"/>
      <c r="D425" s="20"/>
      <c r="E425" s="21"/>
      <c r="F425" s="23"/>
      <c r="G425" s="20"/>
      <c r="M425" s="293"/>
    </row>
    <row r="426" spans="3:13" s="25" customFormat="1" x14ac:dyDescent="0.25">
      <c r="C426" s="20"/>
      <c r="D426" s="20"/>
      <c r="E426" s="21"/>
      <c r="F426" s="23"/>
      <c r="G426" s="20"/>
      <c r="M426" s="293"/>
    </row>
    <row r="427" spans="3:13" s="25" customFormat="1" x14ac:dyDescent="0.25">
      <c r="C427" s="20"/>
      <c r="D427" s="20"/>
      <c r="E427" s="21"/>
      <c r="F427" s="23"/>
      <c r="G427" s="20"/>
      <c r="M427" s="293"/>
    </row>
    <row r="428" spans="3:13" s="25" customFormat="1" x14ac:dyDescent="0.25">
      <c r="C428" s="20"/>
      <c r="D428" s="20"/>
      <c r="E428" s="21"/>
      <c r="F428" s="23"/>
      <c r="G428" s="20"/>
      <c r="M428" s="293"/>
    </row>
    <row r="429" spans="3:13" s="25" customFormat="1" x14ac:dyDescent="0.25">
      <c r="C429" s="20"/>
      <c r="D429" s="20"/>
      <c r="E429" s="21"/>
      <c r="F429" s="23"/>
      <c r="G429" s="20"/>
      <c r="M429" s="293"/>
    </row>
    <row r="430" spans="3:13" s="25" customFormat="1" x14ac:dyDescent="0.25">
      <c r="C430" s="20"/>
      <c r="D430" s="20"/>
      <c r="E430" s="21"/>
      <c r="F430" s="23"/>
      <c r="G430" s="20"/>
      <c r="M430" s="293"/>
    </row>
    <row r="431" spans="3:13" s="25" customFormat="1" x14ac:dyDescent="0.25">
      <c r="C431" s="20"/>
      <c r="D431" s="20"/>
      <c r="E431" s="21"/>
      <c r="F431" s="23"/>
      <c r="G431" s="20"/>
      <c r="M431" s="293"/>
    </row>
    <row r="432" spans="3:13" s="25" customFormat="1" x14ac:dyDescent="0.25">
      <c r="C432" s="20"/>
      <c r="D432" s="20"/>
      <c r="E432" s="21"/>
      <c r="F432" s="23"/>
      <c r="G432" s="20"/>
      <c r="M432" s="293"/>
    </row>
    <row r="433" spans="3:13" s="25" customFormat="1" x14ac:dyDescent="0.25">
      <c r="C433" s="20"/>
      <c r="D433" s="20"/>
      <c r="E433" s="21"/>
      <c r="F433" s="23"/>
      <c r="G433" s="20"/>
      <c r="M433" s="293"/>
    </row>
    <row r="434" spans="3:13" s="25" customFormat="1" x14ac:dyDescent="0.25">
      <c r="C434" s="20"/>
      <c r="D434" s="20"/>
      <c r="E434" s="21"/>
      <c r="F434" s="23"/>
      <c r="G434" s="20"/>
      <c r="M434" s="293"/>
    </row>
    <row r="435" spans="3:13" s="25" customFormat="1" x14ac:dyDescent="0.25">
      <c r="C435" s="20"/>
      <c r="D435" s="20"/>
      <c r="E435" s="21"/>
      <c r="F435" s="23"/>
      <c r="G435" s="20"/>
      <c r="M435" s="293"/>
    </row>
    <row r="436" spans="3:13" s="25" customFormat="1" x14ac:dyDescent="0.25">
      <c r="C436" s="20"/>
      <c r="D436" s="20"/>
      <c r="E436" s="21"/>
      <c r="F436" s="23"/>
      <c r="G436" s="20"/>
      <c r="M436" s="293"/>
    </row>
    <row r="437" spans="3:13" s="25" customFormat="1" x14ac:dyDescent="0.25">
      <c r="C437" s="20"/>
      <c r="D437" s="20"/>
      <c r="E437" s="21"/>
      <c r="F437" s="23"/>
      <c r="G437" s="20"/>
      <c r="M437" s="293"/>
    </row>
    <row r="438" spans="3:13" s="25" customFormat="1" x14ac:dyDescent="0.25">
      <c r="C438" s="20"/>
      <c r="D438" s="20"/>
      <c r="E438" s="21"/>
      <c r="F438" s="23"/>
      <c r="G438" s="20"/>
      <c r="M438" s="293"/>
    </row>
    <row r="439" spans="3:13" s="25" customFormat="1" x14ac:dyDescent="0.25">
      <c r="C439" s="20"/>
      <c r="D439" s="20"/>
      <c r="E439" s="21"/>
      <c r="F439" s="23"/>
      <c r="G439" s="20"/>
      <c r="M439" s="293"/>
    </row>
    <row r="440" spans="3:13" s="25" customFormat="1" x14ac:dyDescent="0.25">
      <c r="C440" s="20"/>
      <c r="D440" s="20"/>
      <c r="E440" s="21"/>
      <c r="F440" s="23"/>
      <c r="G440" s="20"/>
      <c r="M440" s="293"/>
    </row>
    <row r="441" spans="3:13" s="25" customFormat="1" x14ac:dyDescent="0.25">
      <c r="C441" s="20"/>
      <c r="D441" s="20"/>
      <c r="E441" s="21"/>
      <c r="F441" s="23"/>
      <c r="G441" s="20"/>
      <c r="M441" s="293"/>
    </row>
    <row r="442" spans="3:13" s="25" customFormat="1" x14ac:dyDescent="0.25">
      <c r="C442" s="20"/>
      <c r="D442" s="20"/>
      <c r="E442" s="21"/>
      <c r="F442" s="23"/>
      <c r="G442" s="20"/>
      <c r="M442" s="293"/>
    </row>
    <row r="443" spans="3:13" s="25" customFormat="1" x14ac:dyDescent="0.25">
      <c r="C443" s="20"/>
      <c r="D443" s="20"/>
      <c r="E443" s="21"/>
      <c r="F443" s="23"/>
      <c r="G443" s="20"/>
      <c r="M443" s="293"/>
    </row>
    <row r="444" spans="3:13" s="25" customFormat="1" x14ac:dyDescent="0.25">
      <c r="C444" s="20"/>
      <c r="D444" s="20"/>
      <c r="E444" s="21"/>
      <c r="F444" s="23"/>
      <c r="G444" s="20"/>
      <c r="M444" s="293"/>
    </row>
    <row r="445" spans="3:13" s="25" customFormat="1" x14ac:dyDescent="0.25">
      <c r="C445" s="20"/>
      <c r="D445" s="20"/>
      <c r="E445" s="21"/>
      <c r="F445" s="23"/>
      <c r="G445" s="20"/>
      <c r="M445" s="293"/>
    </row>
    <row r="446" spans="3:13" s="25" customFormat="1" x14ac:dyDescent="0.25">
      <c r="C446" s="20"/>
      <c r="D446" s="20"/>
      <c r="E446" s="21"/>
      <c r="F446" s="23"/>
      <c r="G446" s="20"/>
      <c r="M446" s="293"/>
    </row>
    <row r="447" spans="3:13" s="25" customFormat="1" x14ac:dyDescent="0.25">
      <c r="C447" s="20"/>
      <c r="D447" s="20"/>
      <c r="E447" s="21"/>
      <c r="F447" s="23"/>
      <c r="G447" s="20"/>
      <c r="M447" s="293"/>
    </row>
    <row r="448" spans="3:13" s="25" customFormat="1" x14ac:dyDescent="0.25">
      <c r="C448" s="20"/>
      <c r="D448" s="20"/>
      <c r="E448" s="21"/>
      <c r="F448" s="23"/>
      <c r="G448" s="20"/>
      <c r="M448" s="293"/>
    </row>
    <row r="449" spans="3:13" s="25" customFormat="1" x14ac:dyDescent="0.25">
      <c r="C449" s="20"/>
      <c r="D449" s="20"/>
      <c r="E449" s="21"/>
      <c r="F449" s="23"/>
      <c r="G449" s="20"/>
      <c r="M449" s="293"/>
    </row>
    <row r="450" spans="3:13" s="25" customFormat="1" x14ac:dyDescent="0.25">
      <c r="C450" s="20"/>
      <c r="D450" s="20"/>
      <c r="E450" s="21"/>
      <c r="F450" s="23"/>
      <c r="G450" s="20"/>
      <c r="M450" s="293"/>
    </row>
    <row r="451" spans="3:13" s="25" customFormat="1" x14ac:dyDescent="0.25">
      <c r="C451" s="20"/>
      <c r="D451" s="20"/>
      <c r="E451" s="21"/>
      <c r="F451" s="23"/>
      <c r="G451" s="20"/>
      <c r="M451" s="293"/>
    </row>
    <row r="452" spans="3:13" s="25" customFormat="1" x14ac:dyDescent="0.25">
      <c r="C452" s="20"/>
      <c r="D452" s="20"/>
      <c r="E452" s="21"/>
      <c r="F452" s="23"/>
      <c r="G452" s="20"/>
      <c r="M452" s="293"/>
    </row>
    <row r="453" spans="3:13" s="25" customFormat="1" x14ac:dyDescent="0.25">
      <c r="C453" s="20"/>
      <c r="D453" s="20"/>
      <c r="E453" s="21"/>
      <c r="F453" s="23"/>
      <c r="G453" s="20"/>
      <c r="M453" s="293"/>
    </row>
    <row r="454" spans="3:13" s="25" customFormat="1" x14ac:dyDescent="0.25">
      <c r="C454" s="20"/>
      <c r="D454" s="20"/>
      <c r="E454" s="21"/>
      <c r="F454" s="23"/>
      <c r="G454" s="20"/>
      <c r="M454" s="293"/>
    </row>
    <row r="455" spans="3:13" s="25" customFormat="1" x14ac:dyDescent="0.25">
      <c r="C455" s="20"/>
      <c r="D455" s="20"/>
      <c r="E455" s="21"/>
      <c r="F455" s="23"/>
      <c r="G455" s="20"/>
      <c r="M455" s="293"/>
    </row>
    <row r="456" spans="3:13" s="25" customFormat="1" x14ac:dyDescent="0.25">
      <c r="C456" s="20"/>
      <c r="D456" s="20"/>
      <c r="E456" s="21"/>
      <c r="F456" s="23"/>
      <c r="G456" s="20"/>
      <c r="M456" s="293"/>
    </row>
    <row r="457" spans="3:13" s="25" customFormat="1" x14ac:dyDescent="0.25">
      <c r="C457" s="20"/>
      <c r="D457" s="20"/>
      <c r="E457" s="21"/>
      <c r="F457" s="23"/>
      <c r="G457" s="20"/>
      <c r="M457" s="293"/>
    </row>
    <row r="458" spans="3:13" s="25" customFormat="1" x14ac:dyDescent="0.25">
      <c r="C458" s="20"/>
      <c r="D458" s="20"/>
      <c r="E458" s="21"/>
      <c r="F458" s="23"/>
      <c r="G458" s="20"/>
      <c r="M458" s="293"/>
    </row>
    <row r="459" spans="3:13" s="25" customFormat="1" x14ac:dyDescent="0.25">
      <c r="C459" s="20"/>
      <c r="D459" s="20"/>
      <c r="E459" s="21"/>
      <c r="F459" s="23"/>
      <c r="G459" s="20"/>
      <c r="M459" s="293"/>
    </row>
    <row r="460" spans="3:13" s="25" customFormat="1" x14ac:dyDescent="0.25">
      <c r="C460" s="20"/>
      <c r="D460" s="20"/>
      <c r="E460" s="21"/>
      <c r="F460" s="23"/>
      <c r="G460" s="20"/>
      <c r="M460" s="293"/>
    </row>
    <row r="461" spans="3:13" s="25" customFormat="1" x14ac:dyDescent="0.25">
      <c r="C461" s="20"/>
      <c r="D461" s="20"/>
      <c r="E461" s="21"/>
      <c r="F461" s="23"/>
      <c r="G461" s="20"/>
      <c r="M461" s="293"/>
    </row>
    <row r="462" spans="3:13" s="25" customFormat="1" x14ac:dyDescent="0.25">
      <c r="C462" s="20"/>
      <c r="D462" s="20"/>
      <c r="E462" s="21"/>
      <c r="F462" s="23"/>
      <c r="G462" s="20"/>
      <c r="M462" s="293"/>
    </row>
    <row r="463" spans="3:13" s="25" customFormat="1" x14ac:dyDescent="0.25">
      <c r="C463" s="20"/>
      <c r="D463" s="20"/>
      <c r="E463" s="21"/>
      <c r="F463" s="23"/>
      <c r="G463" s="20"/>
      <c r="M463" s="293"/>
    </row>
    <row r="464" spans="3:13" s="25" customFormat="1" x14ac:dyDescent="0.25">
      <c r="C464" s="20"/>
      <c r="D464" s="20"/>
      <c r="E464" s="21"/>
      <c r="F464" s="23"/>
      <c r="G464" s="20"/>
      <c r="M464" s="293"/>
    </row>
    <row r="465" spans="3:13" s="25" customFormat="1" x14ac:dyDescent="0.25">
      <c r="C465" s="20"/>
      <c r="D465" s="20"/>
      <c r="E465" s="21"/>
      <c r="F465" s="23"/>
      <c r="G465" s="20"/>
      <c r="M465" s="293"/>
    </row>
    <row r="466" spans="3:13" s="25" customFormat="1" x14ac:dyDescent="0.25">
      <c r="C466" s="20"/>
      <c r="D466" s="20"/>
      <c r="E466" s="21"/>
      <c r="F466" s="23"/>
      <c r="G466" s="20"/>
      <c r="M466" s="293"/>
    </row>
    <row r="467" spans="3:13" s="25" customFormat="1" x14ac:dyDescent="0.25">
      <c r="C467" s="20"/>
      <c r="D467" s="20"/>
      <c r="E467" s="21"/>
      <c r="F467" s="23"/>
      <c r="G467" s="20"/>
      <c r="M467" s="293"/>
    </row>
    <row r="468" spans="3:13" s="25" customFormat="1" x14ac:dyDescent="0.25">
      <c r="C468" s="20"/>
      <c r="D468" s="20"/>
      <c r="E468" s="21"/>
      <c r="F468" s="23"/>
      <c r="G468" s="20"/>
      <c r="M468" s="293"/>
    </row>
    <row r="469" spans="3:13" s="25" customFormat="1" x14ac:dyDescent="0.25">
      <c r="C469" s="20"/>
      <c r="D469" s="20"/>
      <c r="E469" s="21"/>
      <c r="F469" s="23"/>
      <c r="G469" s="20"/>
      <c r="M469" s="293"/>
    </row>
    <row r="470" spans="3:13" s="25" customFormat="1" x14ac:dyDescent="0.25">
      <c r="C470" s="20"/>
      <c r="D470" s="20"/>
      <c r="E470" s="21"/>
      <c r="F470" s="23"/>
      <c r="G470" s="20"/>
      <c r="M470" s="293"/>
    </row>
    <row r="471" spans="3:13" s="25" customFormat="1" x14ac:dyDescent="0.25">
      <c r="C471" s="20"/>
      <c r="D471" s="20"/>
      <c r="E471" s="21"/>
      <c r="F471" s="23"/>
      <c r="G471" s="20"/>
      <c r="M471" s="293"/>
    </row>
    <row r="472" spans="3:13" s="25" customFormat="1" x14ac:dyDescent="0.25">
      <c r="C472" s="20"/>
      <c r="D472" s="20"/>
      <c r="E472" s="21"/>
      <c r="F472" s="23"/>
      <c r="G472" s="20"/>
      <c r="M472" s="293"/>
    </row>
    <row r="473" spans="3:13" s="25" customFormat="1" x14ac:dyDescent="0.25">
      <c r="C473" s="20"/>
      <c r="D473" s="20"/>
      <c r="E473" s="21"/>
      <c r="F473" s="23"/>
      <c r="G473" s="20"/>
      <c r="M473" s="293"/>
    </row>
    <row r="474" spans="3:13" s="25" customFormat="1" x14ac:dyDescent="0.25">
      <c r="C474" s="20"/>
      <c r="D474" s="20"/>
      <c r="E474" s="21"/>
      <c r="F474" s="23"/>
      <c r="G474" s="20"/>
      <c r="M474" s="293"/>
    </row>
    <row r="475" spans="3:13" s="25" customFormat="1" x14ac:dyDescent="0.25">
      <c r="C475" s="20"/>
      <c r="D475" s="20"/>
      <c r="E475" s="21"/>
      <c r="F475" s="23"/>
      <c r="G475" s="20"/>
      <c r="M475" s="293"/>
    </row>
    <row r="476" spans="3:13" s="25" customFormat="1" x14ac:dyDescent="0.25">
      <c r="C476" s="20"/>
      <c r="D476" s="20"/>
      <c r="E476" s="21"/>
      <c r="F476" s="23"/>
      <c r="G476" s="20"/>
      <c r="M476" s="293"/>
    </row>
    <row r="477" spans="3:13" s="25" customFormat="1" x14ac:dyDescent="0.25">
      <c r="C477" s="20"/>
      <c r="D477" s="20"/>
      <c r="E477" s="21"/>
      <c r="F477" s="23"/>
      <c r="G477" s="20"/>
      <c r="M477" s="293"/>
    </row>
    <row r="478" spans="3:13" s="25" customFormat="1" x14ac:dyDescent="0.25">
      <c r="C478" s="20"/>
      <c r="D478" s="20"/>
      <c r="E478" s="21"/>
      <c r="F478" s="23"/>
      <c r="G478" s="20"/>
      <c r="M478" s="293"/>
    </row>
    <row r="479" spans="3:13" s="25" customFormat="1" x14ac:dyDescent="0.25">
      <c r="C479" s="20"/>
      <c r="D479" s="20"/>
      <c r="E479" s="21"/>
      <c r="F479" s="23"/>
      <c r="G479" s="20"/>
      <c r="M479" s="293"/>
    </row>
    <row r="480" spans="3:13" s="25" customFormat="1" x14ac:dyDescent="0.25">
      <c r="C480" s="20"/>
      <c r="D480" s="20"/>
      <c r="E480" s="21"/>
      <c r="F480" s="23"/>
      <c r="G480" s="20"/>
      <c r="M480" s="293"/>
    </row>
    <row r="481" spans="3:13" s="25" customFormat="1" x14ac:dyDescent="0.25">
      <c r="C481" s="20"/>
      <c r="D481" s="20"/>
      <c r="E481" s="21"/>
      <c r="F481" s="23"/>
      <c r="G481" s="20"/>
      <c r="M481" s="293"/>
    </row>
    <row r="482" spans="3:13" s="25" customFormat="1" x14ac:dyDescent="0.25">
      <c r="C482" s="20"/>
      <c r="D482" s="20"/>
      <c r="E482" s="21"/>
      <c r="F482" s="23"/>
      <c r="G482" s="20"/>
      <c r="M482" s="293"/>
    </row>
    <row r="483" spans="3:13" s="25" customFormat="1" x14ac:dyDescent="0.25">
      <c r="C483" s="20"/>
      <c r="D483" s="20"/>
      <c r="E483" s="21"/>
      <c r="F483" s="23"/>
      <c r="G483" s="20"/>
      <c r="M483" s="293"/>
    </row>
    <row r="484" spans="3:13" s="25" customFormat="1" x14ac:dyDescent="0.25">
      <c r="C484" s="20"/>
      <c r="D484" s="20"/>
      <c r="E484" s="21"/>
      <c r="F484" s="23"/>
      <c r="G484" s="20"/>
      <c r="M484" s="293"/>
    </row>
    <row r="485" spans="3:13" s="25" customFormat="1" x14ac:dyDescent="0.25">
      <c r="C485" s="20"/>
      <c r="D485" s="20"/>
      <c r="E485" s="21"/>
      <c r="F485" s="23"/>
      <c r="G485" s="20"/>
      <c r="M485" s="293"/>
    </row>
    <row r="486" spans="3:13" s="25" customFormat="1" x14ac:dyDescent="0.25">
      <c r="C486" s="20"/>
      <c r="D486" s="20"/>
      <c r="E486" s="21"/>
      <c r="F486" s="23"/>
      <c r="G486" s="20"/>
      <c r="M486" s="293"/>
    </row>
    <row r="487" spans="3:13" s="25" customFormat="1" x14ac:dyDescent="0.25">
      <c r="C487" s="20"/>
      <c r="D487" s="20"/>
      <c r="E487" s="21"/>
      <c r="F487" s="23"/>
      <c r="G487" s="20"/>
      <c r="M487" s="293"/>
    </row>
    <row r="488" spans="3:13" s="25" customFormat="1" x14ac:dyDescent="0.25">
      <c r="C488" s="20"/>
      <c r="D488" s="20"/>
      <c r="E488" s="21"/>
      <c r="F488" s="23"/>
      <c r="G488" s="20"/>
      <c r="M488" s="293"/>
    </row>
    <row r="489" spans="3:13" s="25" customFormat="1" x14ac:dyDescent="0.25">
      <c r="C489" s="20"/>
      <c r="D489" s="20"/>
      <c r="E489" s="21"/>
      <c r="F489" s="23"/>
      <c r="G489" s="20"/>
      <c r="M489" s="293"/>
    </row>
    <row r="490" spans="3:13" s="25" customFormat="1" x14ac:dyDescent="0.25">
      <c r="C490" s="20"/>
      <c r="D490" s="20"/>
      <c r="E490" s="21"/>
      <c r="F490" s="23"/>
      <c r="G490" s="20"/>
      <c r="M490" s="293"/>
    </row>
    <row r="491" spans="3:13" s="25" customFormat="1" x14ac:dyDescent="0.25">
      <c r="C491" s="20"/>
      <c r="D491" s="20"/>
      <c r="E491" s="21"/>
      <c r="F491" s="23"/>
      <c r="G491" s="20"/>
      <c r="M491" s="293"/>
    </row>
    <row r="492" spans="3:13" s="25" customFormat="1" x14ac:dyDescent="0.25">
      <c r="C492" s="20"/>
      <c r="D492" s="20"/>
      <c r="E492" s="21"/>
      <c r="F492" s="23"/>
      <c r="G492" s="20"/>
      <c r="M492" s="293"/>
    </row>
    <row r="493" spans="3:13" s="25" customFormat="1" x14ac:dyDescent="0.25">
      <c r="C493" s="20"/>
      <c r="D493" s="20"/>
      <c r="E493" s="21"/>
      <c r="F493" s="23"/>
      <c r="G493" s="20"/>
      <c r="M493" s="293"/>
    </row>
    <row r="494" spans="3:13" s="25" customFormat="1" x14ac:dyDescent="0.25">
      <c r="C494" s="20"/>
      <c r="D494" s="20"/>
      <c r="E494" s="21"/>
      <c r="F494" s="23"/>
      <c r="G494" s="20"/>
      <c r="M494" s="293"/>
    </row>
    <row r="495" spans="3:13" s="25" customFormat="1" x14ac:dyDescent="0.25">
      <c r="C495" s="20"/>
      <c r="D495" s="20"/>
      <c r="E495" s="21"/>
      <c r="F495" s="23"/>
      <c r="G495" s="20"/>
      <c r="M495" s="293"/>
    </row>
    <row r="496" spans="3:13" s="25" customFormat="1" x14ac:dyDescent="0.25">
      <c r="C496" s="20"/>
      <c r="D496" s="20"/>
      <c r="E496" s="21"/>
      <c r="F496" s="23"/>
      <c r="G496" s="20"/>
      <c r="M496" s="293"/>
    </row>
    <row r="497" spans="3:13" s="25" customFormat="1" x14ac:dyDescent="0.25">
      <c r="C497" s="20"/>
      <c r="D497" s="20"/>
      <c r="E497" s="21"/>
      <c r="F497" s="23"/>
      <c r="G497" s="20"/>
      <c r="M497" s="293"/>
    </row>
    <row r="498" spans="3:13" s="25" customFormat="1" x14ac:dyDescent="0.25">
      <c r="C498" s="20"/>
      <c r="D498" s="20"/>
      <c r="E498" s="21"/>
      <c r="F498" s="23"/>
      <c r="G498" s="20"/>
      <c r="M498" s="293"/>
    </row>
    <row r="499" spans="3:13" s="25" customFormat="1" x14ac:dyDescent="0.25">
      <c r="C499" s="20"/>
      <c r="D499" s="20"/>
      <c r="E499" s="21"/>
      <c r="F499" s="23"/>
      <c r="G499" s="20"/>
      <c r="M499" s="293"/>
    </row>
    <row r="500" spans="3:13" s="25" customFormat="1" x14ac:dyDescent="0.25">
      <c r="C500" s="20"/>
      <c r="D500" s="20"/>
      <c r="E500" s="21"/>
      <c r="F500" s="23"/>
      <c r="G500" s="20"/>
      <c r="M500" s="293"/>
    </row>
    <row r="501" spans="3:13" s="25" customFormat="1" x14ac:dyDescent="0.25">
      <c r="C501" s="20"/>
      <c r="D501" s="20"/>
      <c r="E501" s="21"/>
      <c r="F501" s="23"/>
      <c r="G501" s="20"/>
      <c r="M501" s="293"/>
    </row>
    <row r="502" spans="3:13" s="25" customFormat="1" x14ac:dyDescent="0.25">
      <c r="C502" s="20"/>
      <c r="D502" s="20"/>
      <c r="E502" s="21"/>
      <c r="F502" s="23"/>
      <c r="G502" s="20"/>
      <c r="M502" s="293"/>
    </row>
    <row r="503" spans="3:13" s="25" customFormat="1" x14ac:dyDescent="0.25">
      <c r="C503" s="20"/>
      <c r="D503" s="20"/>
      <c r="E503" s="21"/>
      <c r="F503" s="23"/>
      <c r="G503" s="20"/>
      <c r="M503" s="293"/>
    </row>
    <row r="504" spans="3:13" s="25" customFormat="1" x14ac:dyDescent="0.25">
      <c r="C504" s="20"/>
      <c r="D504" s="20"/>
      <c r="E504" s="21"/>
      <c r="F504" s="23"/>
      <c r="G504" s="20"/>
      <c r="M504" s="293"/>
    </row>
    <row r="505" spans="3:13" s="25" customFormat="1" x14ac:dyDescent="0.25">
      <c r="C505" s="20"/>
      <c r="D505" s="20"/>
      <c r="E505" s="21"/>
      <c r="F505" s="23"/>
      <c r="G505" s="20"/>
      <c r="M505" s="293"/>
    </row>
    <row r="506" spans="3:13" s="25" customFormat="1" x14ac:dyDescent="0.25">
      <c r="C506" s="20"/>
      <c r="D506" s="20"/>
      <c r="E506" s="21"/>
      <c r="F506" s="23"/>
      <c r="G506" s="20"/>
      <c r="M506" s="293"/>
    </row>
    <row r="507" spans="3:13" s="25" customFormat="1" x14ac:dyDescent="0.25">
      <c r="C507" s="20"/>
      <c r="D507" s="20"/>
      <c r="E507" s="21"/>
      <c r="F507" s="23"/>
      <c r="G507" s="20"/>
      <c r="M507" s="293"/>
    </row>
    <row r="508" spans="3:13" s="25" customFormat="1" x14ac:dyDescent="0.25">
      <c r="C508" s="20"/>
      <c r="D508" s="20"/>
      <c r="E508" s="21"/>
      <c r="F508" s="23"/>
      <c r="G508" s="20"/>
      <c r="M508" s="293"/>
    </row>
    <row r="509" spans="3:13" s="25" customFormat="1" x14ac:dyDescent="0.25">
      <c r="C509" s="20"/>
      <c r="D509" s="20"/>
      <c r="E509" s="21"/>
      <c r="F509" s="23"/>
      <c r="G509" s="20"/>
      <c r="M509" s="293"/>
    </row>
    <row r="510" spans="3:13" s="25" customFormat="1" x14ac:dyDescent="0.25">
      <c r="C510" s="20"/>
      <c r="D510" s="20"/>
      <c r="E510" s="21"/>
      <c r="F510" s="23"/>
      <c r="G510" s="20"/>
      <c r="M510" s="293"/>
    </row>
    <row r="511" spans="3:13" s="25" customFormat="1" x14ac:dyDescent="0.25">
      <c r="C511" s="20"/>
      <c r="D511" s="20"/>
      <c r="E511" s="21"/>
      <c r="F511" s="23"/>
      <c r="G511" s="20"/>
      <c r="M511" s="293"/>
    </row>
    <row r="512" spans="3:13" s="25" customFormat="1" x14ac:dyDescent="0.25">
      <c r="C512" s="20"/>
      <c r="D512" s="20"/>
      <c r="E512" s="21"/>
      <c r="F512" s="23"/>
      <c r="G512" s="20"/>
      <c r="M512" s="293"/>
    </row>
    <row r="513" spans="3:13" s="25" customFormat="1" x14ac:dyDescent="0.25">
      <c r="C513" s="20"/>
      <c r="D513" s="20"/>
      <c r="E513" s="21"/>
      <c r="F513" s="23"/>
      <c r="G513" s="20"/>
      <c r="M513" s="293"/>
    </row>
    <row r="514" spans="3:13" s="25" customFormat="1" x14ac:dyDescent="0.25">
      <c r="C514" s="20"/>
      <c r="D514" s="20"/>
      <c r="E514" s="21"/>
      <c r="F514" s="23"/>
      <c r="G514" s="20"/>
      <c r="M514" s="293"/>
    </row>
    <row r="515" spans="3:13" s="25" customFormat="1" x14ac:dyDescent="0.25">
      <c r="C515" s="20"/>
      <c r="D515" s="20"/>
      <c r="E515" s="21"/>
      <c r="F515" s="23"/>
      <c r="G515" s="20"/>
      <c r="M515" s="293"/>
    </row>
    <row r="516" spans="3:13" s="25" customFormat="1" x14ac:dyDescent="0.25">
      <c r="C516" s="20"/>
      <c r="D516" s="20"/>
      <c r="E516" s="21"/>
      <c r="F516" s="23"/>
      <c r="G516" s="20"/>
      <c r="M516" s="293"/>
    </row>
    <row r="517" spans="3:13" s="25" customFormat="1" x14ac:dyDescent="0.25">
      <c r="C517" s="20"/>
      <c r="D517" s="20"/>
      <c r="E517" s="21"/>
      <c r="F517" s="23"/>
      <c r="G517" s="20"/>
      <c r="M517" s="293"/>
    </row>
    <row r="518" spans="3:13" s="25" customFormat="1" x14ac:dyDescent="0.25">
      <c r="C518" s="20"/>
      <c r="D518" s="20"/>
      <c r="E518" s="21"/>
      <c r="F518" s="23"/>
      <c r="G518" s="20"/>
      <c r="M518" s="293"/>
    </row>
    <row r="519" spans="3:13" s="25" customFormat="1" x14ac:dyDescent="0.25">
      <c r="C519" s="20"/>
      <c r="D519" s="20"/>
      <c r="E519" s="21"/>
      <c r="F519" s="23"/>
      <c r="G519" s="20"/>
      <c r="M519" s="293"/>
    </row>
    <row r="520" spans="3:13" s="25" customFormat="1" x14ac:dyDescent="0.25">
      <c r="C520" s="20"/>
      <c r="D520" s="20"/>
      <c r="E520" s="21"/>
      <c r="F520" s="23"/>
      <c r="G520" s="20"/>
      <c r="M520" s="293"/>
    </row>
    <row r="521" spans="3:13" s="25" customFormat="1" x14ac:dyDescent="0.25">
      <c r="C521" s="20"/>
      <c r="D521" s="20"/>
      <c r="E521" s="21"/>
      <c r="F521" s="23"/>
      <c r="G521" s="20"/>
      <c r="M521" s="293"/>
    </row>
    <row r="522" spans="3:13" s="25" customFormat="1" x14ac:dyDescent="0.25">
      <c r="C522" s="20"/>
      <c r="D522" s="20"/>
      <c r="E522" s="21"/>
      <c r="F522" s="23"/>
      <c r="G522" s="20"/>
      <c r="M522" s="293"/>
    </row>
    <row r="523" spans="3:13" s="25" customFormat="1" x14ac:dyDescent="0.25">
      <c r="C523" s="20"/>
      <c r="D523" s="20"/>
      <c r="E523" s="21"/>
      <c r="F523" s="23"/>
      <c r="G523" s="20"/>
      <c r="M523" s="293"/>
    </row>
    <row r="524" spans="3:13" s="25" customFormat="1" x14ac:dyDescent="0.25">
      <c r="C524" s="20"/>
      <c r="D524" s="20"/>
      <c r="E524" s="21"/>
      <c r="F524" s="23"/>
      <c r="G524" s="20"/>
      <c r="M524" s="293"/>
    </row>
    <row r="525" spans="3:13" s="25" customFormat="1" x14ac:dyDescent="0.25">
      <c r="C525" s="20"/>
      <c r="D525" s="20"/>
      <c r="E525" s="21"/>
      <c r="F525" s="23"/>
      <c r="G525" s="20"/>
      <c r="M525" s="293"/>
    </row>
    <row r="526" spans="3:13" s="25" customFormat="1" x14ac:dyDescent="0.25">
      <c r="C526" s="20"/>
      <c r="D526" s="20"/>
      <c r="E526" s="21"/>
      <c r="F526" s="23"/>
      <c r="G526" s="20"/>
      <c r="M526" s="293"/>
    </row>
    <row r="527" spans="3:13" s="25" customFormat="1" x14ac:dyDescent="0.25">
      <c r="C527" s="20"/>
      <c r="D527" s="20"/>
      <c r="E527" s="21"/>
      <c r="F527" s="23"/>
      <c r="G527" s="20"/>
      <c r="M527" s="293"/>
    </row>
    <row r="528" spans="3:13" s="25" customFormat="1" x14ac:dyDescent="0.25">
      <c r="C528" s="20"/>
      <c r="D528" s="20"/>
      <c r="E528" s="21"/>
      <c r="F528" s="23"/>
      <c r="G528" s="20"/>
      <c r="M528" s="293"/>
    </row>
    <row r="529" spans="3:13" s="25" customFormat="1" x14ac:dyDescent="0.25">
      <c r="C529" s="20"/>
      <c r="D529" s="20"/>
      <c r="E529" s="21"/>
      <c r="F529" s="23"/>
      <c r="G529" s="20"/>
      <c r="M529" s="293"/>
    </row>
    <row r="530" spans="3:13" s="25" customFormat="1" x14ac:dyDescent="0.25">
      <c r="C530" s="20"/>
      <c r="D530" s="20"/>
      <c r="E530" s="21"/>
      <c r="F530" s="23"/>
      <c r="G530" s="20"/>
      <c r="M530" s="293"/>
    </row>
    <row r="531" spans="3:13" s="25" customFormat="1" x14ac:dyDescent="0.25">
      <c r="C531" s="20"/>
      <c r="D531" s="20"/>
      <c r="E531" s="21"/>
      <c r="F531" s="23"/>
      <c r="G531" s="20"/>
      <c r="M531" s="293"/>
    </row>
    <row r="532" spans="3:13" s="25" customFormat="1" x14ac:dyDescent="0.25">
      <c r="C532" s="20"/>
      <c r="D532" s="20"/>
      <c r="E532" s="21"/>
      <c r="F532" s="23"/>
      <c r="G532" s="20"/>
      <c r="M532" s="293"/>
    </row>
    <row r="533" spans="3:13" s="25" customFormat="1" x14ac:dyDescent="0.25">
      <c r="C533" s="20"/>
      <c r="D533" s="20"/>
      <c r="E533" s="21"/>
      <c r="F533" s="23"/>
      <c r="G533" s="20"/>
      <c r="M533" s="293"/>
    </row>
    <row r="534" spans="3:13" s="25" customFormat="1" x14ac:dyDescent="0.25">
      <c r="C534" s="20"/>
      <c r="D534" s="20"/>
      <c r="E534" s="21"/>
      <c r="F534" s="23"/>
      <c r="G534" s="20"/>
      <c r="M534" s="293"/>
    </row>
    <row r="535" spans="3:13" s="25" customFormat="1" x14ac:dyDescent="0.25">
      <c r="C535" s="20"/>
      <c r="D535" s="20"/>
      <c r="E535" s="21"/>
      <c r="F535" s="23"/>
      <c r="G535" s="20"/>
      <c r="M535" s="293"/>
    </row>
    <row r="536" spans="3:13" s="25" customFormat="1" x14ac:dyDescent="0.25">
      <c r="C536" s="20"/>
      <c r="D536" s="20"/>
      <c r="E536" s="21"/>
      <c r="F536" s="23"/>
      <c r="G536" s="20"/>
      <c r="M536" s="293"/>
    </row>
    <row r="537" spans="3:13" s="25" customFormat="1" x14ac:dyDescent="0.25">
      <c r="C537" s="20"/>
      <c r="D537" s="20"/>
      <c r="E537" s="21"/>
      <c r="F537" s="23"/>
      <c r="G537" s="20"/>
      <c r="M537" s="293"/>
    </row>
    <row r="538" spans="3:13" s="25" customFormat="1" x14ac:dyDescent="0.25">
      <c r="C538" s="20"/>
      <c r="D538" s="20"/>
      <c r="E538" s="21"/>
      <c r="F538" s="23"/>
      <c r="G538" s="20"/>
      <c r="M538" s="293"/>
    </row>
    <row r="539" spans="3:13" s="25" customFormat="1" x14ac:dyDescent="0.25">
      <c r="C539" s="20"/>
      <c r="D539" s="20"/>
      <c r="E539" s="21"/>
      <c r="F539" s="23"/>
      <c r="G539" s="20"/>
      <c r="M539" s="293"/>
    </row>
    <row r="540" spans="3:13" s="25" customFormat="1" x14ac:dyDescent="0.25">
      <c r="C540" s="20"/>
      <c r="D540" s="20"/>
      <c r="E540" s="21"/>
      <c r="F540" s="23"/>
      <c r="G540" s="20"/>
      <c r="M540" s="293"/>
    </row>
    <row r="541" spans="3:13" s="25" customFormat="1" x14ac:dyDescent="0.25">
      <c r="C541" s="20"/>
      <c r="D541" s="20"/>
      <c r="E541" s="21"/>
      <c r="F541" s="23"/>
      <c r="G541" s="20"/>
      <c r="M541" s="293"/>
    </row>
    <row r="542" spans="3:13" s="25" customFormat="1" x14ac:dyDescent="0.25">
      <c r="C542" s="20"/>
      <c r="D542" s="20"/>
      <c r="E542" s="21"/>
      <c r="F542" s="23"/>
      <c r="G542" s="20"/>
      <c r="M542" s="293"/>
    </row>
    <row r="543" spans="3:13" s="25" customFormat="1" x14ac:dyDescent="0.25">
      <c r="C543" s="20"/>
      <c r="D543" s="20"/>
      <c r="E543" s="21"/>
      <c r="F543" s="23"/>
      <c r="G543" s="20"/>
      <c r="M543" s="293"/>
    </row>
    <row r="544" spans="3:13" s="25" customFormat="1" x14ac:dyDescent="0.25">
      <c r="C544" s="20"/>
      <c r="D544" s="20"/>
      <c r="E544" s="21"/>
      <c r="F544" s="23"/>
      <c r="G544" s="20"/>
      <c r="M544" s="293"/>
    </row>
    <row r="545" spans="3:13" s="25" customFormat="1" x14ac:dyDescent="0.25">
      <c r="C545" s="20"/>
      <c r="D545" s="20"/>
      <c r="E545" s="21"/>
      <c r="F545" s="23"/>
      <c r="G545" s="20"/>
      <c r="M545" s="293"/>
    </row>
    <row r="546" spans="3:13" s="25" customFormat="1" x14ac:dyDescent="0.25">
      <c r="C546" s="20"/>
      <c r="D546" s="20"/>
      <c r="E546" s="21"/>
      <c r="F546" s="23"/>
      <c r="G546" s="20"/>
      <c r="M546" s="293"/>
    </row>
    <row r="547" spans="3:13" s="25" customFormat="1" x14ac:dyDescent="0.25">
      <c r="C547" s="20"/>
      <c r="D547" s="20"/>
      <c r="E547" s="21"/>
      <c r="F547" s="23"/>
      <c r="G547" s="20"/>
      <c r="M547" s="293"/>
    </row>
    <row r="548" spans="3:13" s="25" customFormat="1" x14ac:dyDescent="0.25">
      <c r="C548" s="20"/>
      <c r="D548" s="20"/>
      <c r="E548" s="21"/>
      <c r="F548" s="23"/>
      <c r="G548" s="20"/>
      <c r="M548" s="293"/>
    </row>
    <row r="549" spans="3:13" s="25" customFormat="1" x14ac:dyDescent="0.25">
      <c r="C549" s="20"/>
      <c r="D549" s="20"/>
      <c r="E549" s="21"/>
      <c r="F549" s="23"/>
      <c r="G549" s="20"/>
      <c r="M549" s="293"/>
    </row>
    <row r="550" spans="3:13" s="25" customFormat="1" x14ac:dyDescent="0.25">
      <c r="C550" s="20"/>
      <c r="D550" s="20"/>
      <c r="E550" s="21"/>
      <c r="F550" s="23"/>
      <c r="G550" s="20"/>
      <c r="M550" s="293"/>
    </row>
    <row r="551" spans="3:13" s="25" customFormat="1" x14ac:dyDescent="0.25">
      <c r="C551" s="20"/>
      <c r="D551" s="20"/>
      <c r="E551" s="21"/>
      <c r="F551" s="23"/>
      <c r="G551" s="20"/>
      <c r="M551" s="293"/>
    </row>
    <row r="552" spans="3:13" s="25" customFormat="1" x14ac:dyDescent="0.25">
      <c r="C552" s="20"/>
      <c r="D552" s="20"/>
      <c r="E552" s="21"/>
      <c r="F552" s="23"/>
      <c r="G552" s="20"/>
      <c r="M552" s="293"/>
    </row>
    <row r="553" spans="3:13" s="25" customFormat="1" x14ac:dyDescent="0.25">
      <c r="C553" s="20"/>
      <c r="D553" s="20"/>
      <c r="E553" s="21"/>
      <c r="F553" s="23"/>
      <c r="G553" s="20"/>
      <c r="M553" s="293"/>
    </row>
    <row r="554" spans="3:13" s="25" customFormat="1" x14ac:dyDescent="0.25">
      <c r="C554" s="20"/>
      <c r="D554" s="20"/>
      <c r="E554" s="21"/>
      <c r="F554" s="23"/>
      <c r="G554" s="20"/>
      <c r="M554" s="293"/>
    </row>
    <row r="555" spans="3:13" s="25" customFormat="1" x14ac:dyDescent="0.25">
      <c r="C555" s="20"/>
      <c r="D555" s="20"/>
      <c r="E555" s="21"/>
      <c r="F555" s="23"/>
      <c r="G555" s="20"/>
      <c r="M555" s="293"/>
    </row>
    <row r="556" spans="3:13" s="25" customFormat="1" x14ac:dyDescent="0.25">
      <c r="C556" s="20"/>
      <c r="D556" s="20"/>
      <c r="E556" s="21"/>
      <c r="F556" s="23"/>
      <c r="G556" s="20"/>
      <c r="M556" s="293"/>
    </row>
    <row r="557" spans="3:13" s="25" customFormat="1" x14ac:dyDescent="0.25">
      <c r="C557" s="20"/>
      <c r="D557" s="20"/>
      <c r="E557" s="21"/>
      <c r="F557" s="23"/>
      <c r="G557" s="20"/>
      <c r="M557" s="293"/>
    </row>
    <row r="558" spans="3:13" s="25" customFormat="1" x14ac:dyDescent="0.25">
      <c r="C558" s="20"/>
      <c r="D558" s="20"/>
      <c r="E558" s="21"/>
      <c r="F558" s="23"/>
      <c r="G558" s="20"/>
      <c r="M558" s="293"/>
    </row>
    <row r="559" spans="3:13" s="25" customFormat="1" x14ac:dyDescent="0.25">
      <c r="C559" s="20"/>
      <c r="D559" s="20"/>
      <c r="E559" s="21"/>
      <c r="F559" s="23"/>
      <c r="G559" s="20"/>
      <c r="M559" s="293"/>
    </row>
    <row r="560" spans="3:13" s="25" customFormat="1" x14ac:dyDescent="0.25">
      <c r="C560" s="20"/>
      <c r="D560" s="20"/>
      <c r="E560" s="21"/>
      <c r="F560" s="23"/>
      <c r="G560" s="20"/>
      <c r="M560" s="293"/>
    </row>
    <row r="561" spans="3:13" s="25" customFormat="1" x14ac:dyDescent="0.25">
      <c r="C561" s="20"/>
      <c r="D561" s="20"/>
      <c r="E561" s="21"/>
      <c r="F561" s="23"/>
      <c r="G561" s="20"/>
      <c r="M561" s="293"/>
    </row>
    <row r="562" spans="3:13" s="25" customFormat="1" x14ac:dyDescent="0.25">
      <c r="C562" s="20"/>
      <c r="D562" s="20"/>
      <c r="E562" s="21"/>
      <c r="F562" s="23"/>
      <c r="G562" s="20"/>
      <c r="M562" s="293"/>
    </row>
    <row r="563" spans="3:13" s="25" customFormat="1" x14ac:dyDescent="0.25">
      <c r="C563" s="20"/>
      <c r="D563" s="20"/>
      <c r="E563" s="21"/>
      <c r="F563" s="23"/>
      <c r="G563" s="20"/>
      <c r="M563" s="293"/>
    </row>
    <row r="564" spans="3:13" s="25" customFormat="1" x14ac:dyDescent="0.25">
      <c r="C564" s="20"/>
      <c r="D564" s="20"/>
      <c r="E564" s="21"/>
      <c r="F564" s="23"/>
      <c r="G564" s="20"/>
      <c r="M564" s="293"/>
    </row>
    <row r="565" spans="3:13" s="25" customFormat="1" x14ac:dyDescent="0.25">
      <c r="C565" s="20"/>
      <c r="D565" s="20"/>
      <c r="E565" s="21"/>
      <c r="F565" s="23"/>
      <c r="G565" s="20"/>
      <c r="M565" s="293"/>
    </row>
    <row r="566" spans="3:13" s="25" customFormat="1" x14ac:dyDescent="0.25">
      <c r="C566" s="20"/>
      <c r="D566" s="20"/>
      <c r="E566" s="21"/>
      <c r="F566" s="23"/>
      <c r="G566" s="20"/>
      <c r="M566" s="293"/>
    </row>
    <row r="567" spans="3:13" s="25" customFormat="1" x14ac:dyDescent="0.25">
      <c r="C567" s="20"/>
      <c r="D567" s="20"/>
      <c r="E567" s="21"/>
      <c r="F567" s="23"/>
      <c r="G567" s="20"/>
      <c r="M567" s="293"/>
    </row>
    <row r="568" spans="3:13" s="25" customFormat="1" x14ac:dyDescent="0.25">
      <c r="C568" s="20"/>
      <c r="D568" s="20"/>
      <c r="E568" s="21"/>
      <c r="F568" s="23"/>
      <c r="G568" s="20"/>
      <c r="M568" s="293"/>
    </row>
    <row r="569" spans="3:13" s="25" customFormat="1" x14ac:dyDescent="0.25">
      <c r="C569" s="20"/>
      <c r="D569" s="20"/>
      <c r="E569" s="21"/>
      <c r="F569" s="23"/>
      <c r="G569" s="20"/>
      <c r="M569" s="293"/>
    </row>
    <row r="570" spans="3:13" s="25" customFormat="1" x14ac:dyDescent="0.25">
      <c r="C570" s="20"/>
      <c r="D570" s="20"/>
      <c r="E570" s="21"/>
      <c r="F570" s="23"/>
      <c r="G570" s="20"/>
      <c r="M570" s="293"/>
    </row>
    <row r="571" spans="3:13" s="25" customFormat="1" x14ac:dyDescent="0.25">
      <c r="C571" s="20"/>
      <c r="D571" s="20"/>
      <c r="E571" s="21"/>
      <c r="F571" s="23"/>
      <c r="G571" s="20"/>
      <c r="M571" s="293"/>
    </row>
    <row r="572" spans="3:13" s="25" customFormat="1" x14ac:dyDescent="0.25">
      <c r="C572" s="20"/>
      <c r="D572" s="20"/>
      <c r="E572" s="21"/>
      <c r="F572" s="23"/>
      <c r="G572" s="20"/>
      <c r="M572" s="293"/>
    </row>
    <row r="573" spans="3:13" s="25" customFormat="1" x14ac:dyDescent="0.25">
      <c r="C573" s="20"/>
      <c r="D573" s="20"/>
      <c r="E573" s="21"/>
      <c r="F573" s="23"/>
      <c r="G573" s="20"/>
      <c r="M573" s="293"/>
    </row>
    <row r="574" spans="3:13" s="25" customFormat="1" x14ac:dyDescent="0.25">
      <c r="C574" s="20"/>
      <c r="D574" s="20"/>
      <c r="E574" s="21"/>
      <c r="F574" s="23"/>
      <c r="G574" s="20"/>
      <c r="M574" s="293"/>
    </row>
    <row r="575" spans="3:13" s="25" customFormat="1" x14ac:dyDescent="0.25">
      <c r="C575" s="20"/>
      <c r="D575" s="20"/>
      <c r="E575" s="21"/>
      <c r="F575" s="23"/>
      <c r="G575" s="20"/>
      <c r="M575" s="293"/>
    </row>
    <row r="576" spans="3:13" s="25" customFormat="1" x14ac:dyDescent="0.25">
      <c r="C576" s="20"/>
      <c r="D576" s="20"/>
      <c r="E576" s="21"/>
      <c r="F576" s="23"/>
      <c r="G576" s="20"/>
      <c r="M576" s="293"/>
    </row>
    <row r="577" spans="3:13" s="25" customFormat="1" x14ac:dyDescent="0.25">
      <c r="C577" s="20"/>
      <c r="D577" s="20"/>
      <c r="E577" s="21"/>
      <c r="F577" s="23"/>
      <c r="G577" s="20"/>
      <c r="M577" s="293"/>
    </row>
    <row r="578" spans="3:13" s="25" customFormat="1" x14ac:dyDescent="0.25">
      <c r="C578" s="20"/>
      <c r="D578" s="20"/>
      <c r="E578" s="21"/>
      <c r="F578" s="23"/>
      <c r="G578" s="20"/>
      <c r="M578" s="293"/>
    </row>
    <row r="579" spans="3:13" s="25" customFormat="1" x14ac:dyDescent="0.25">
      <c r="C579" s="20"/>
      <c r="D579" s="20"/>
      <c r="E579" s="21"/>
      <c r="F579" s="23"/>
      <c r="G579" s="20"/>
      <c r="M579" s="293"/>
    </row>
    <row r="580" spans="3:13" s="25" customFormat="1" x14ac:dyDescent="0.25">
      <c r="C580" s="20"/>
      <c r="D580" s="20"/>
      <c r="E580" s="21"/>
      <c r="F580" s="23"/>
      <c r="G580" s="20"/>
      <c r="M580" s="293"/>
    </row>
    <row r="581" spans="3:13" s="25" customFormat="1" x14ac:dyDescent="0.25">
      <c r="C581" s="20"/>
      <c r="D581" s="20"/>
      <c r="E581" s="21"/>
      <c r="F581" s="23"/>
      <c r="G581" s="20"/>
      <c r="M581" s="293"/>
    </row>
    <row r="582" spans="3:13" s="25" customFormat="1" x14ac:dyDescent="0.25">
      <c r="C582" s="20"/>
      <c r="D582" s="20"/>
      <c r="E582" s="21"/>
      <c r="F582" s="23"/>
      <c r="G582" s="20"/>
      <c r="M582" s="293"/>
    </row>
    <row r="583" spans="3:13" s="25" customFormat="1" x14ac:dyDescent="0.25">
      <c r="C583" s="20"/>
      <c r="D583" s="20"/>
      <c r="E583" s="21"/>
      <c r="F583" s="23"/>
      <c r="G583" s="20"/>
      <c r="M583" s="293"/>
    </row>
    <row r="584" spans="3:13" s="25" customFormat="1" x14ac:dyDescent="0.25">
      <c r="C584" s="20"/>
      <c r="D584" s="20"/>
      <c r="E584" s="21"/>
      <c r="F584" s="23"/>
      <c r="G584" s="20"/>
      <c r="M584" s="293"/>
    </row>
    <row r="585" spans="3:13" s="25" customFormat="1" x14ac:dyDescent="0.25">
      <c r="C585" s="20"/>
      <c r="D585" s="20"/>
      <c r="E585" s="21"/>
      <c r="F585" s="23"/>
      <c r="G585" s="20"/>
      <c r="M585" s="293"/>
    </row>
    <row r="586" spans="3:13" s="25" customFormat="1" x14ac:dyDescent="0.25">
      <c r="C586" s="20"/>
      <c r="D586" s="20"/>
      <c r="E586" s="21"/>
      <c r="F586" s="23"/>
      <c r="G586" s="20"/>
      <c r="M586" s="293"/>
    </row>
    <row r="587" spans="3:13" s="25" customFormat="1" x14ac:dyDescent="0.25">
      <c r="C587" s="20"/>
      <c r="D587" s="20"/>
      <c r="E587" s="21"/>
      <c r="F587" s="23"/>
      <c r="G587" s="20"/>
      <c r="M587" s="293"/>
    </row>
    <row r="588" spans="3:13" s="25" customFormat="1" x14ac:dyDescent="0.25">
      <c r="C588" s="20"/>
      <c r="D588" s="20"/>
      <c r="E588" s="21"/>
      <c r="F588" s="23"/>
      <c r="G588" s="20"/>
      <c r="M588" s="293"/>
    </row>
    <row r="589" spans="3:13" s="25" customFormat="1" x14ac:dyDescent="0.25">
      <c r="C589" s="20"/>
      <c r="D589" s="20"/>
      <c r="E589" s="21"/>
      <c r="F589" s="23"/>
      <c r="G589" s="20"/>
      <c r="M589" s="293"/>
    </row>
    <row r="590" spans="3:13" s="25" customFormat="1" x14ac:dyDescent="0.25">
      <c r="C590" s="20"/>
      <c r="D590" s="20"/>
      <c r="E590" s="21"/>
      <c r="F590" s="23"/>
      <c r="G590" s="20"/>
      <c r="M590" s="293"/>
    </row>
    <row r="591" spans="3:13" s="25" customFormat="1" x14ac:dyDescent="0.25">
      <c r="C591" s="20"/>
      <c r="D591" s="20"/>
      <c r="E591" s="21"/>
      <c r="F591" s="23"/>
      <c r="G591" s="20"/>
      <c r="M591" s="293"/>
    </row>
    <row r="592" spans="3:13" s="25" customFormat="1" x14ac:dyDescent="0.25">
      <c r="C592" s="20"/>
      <c r="D592" s="20"/>
      <c r="E592" s="21"/>
      <c r="F592" s="23"/>
      <c r="G592" s="20"/>
      <c r="M592" s="293"/>
    </row>
    <row r="593" spans="3:13" s="25" customFormat="1" x14ac:dyDescent="0.25">
      <c r="C593" s="20"/>
      <c r="D593" s="20"/>
      <c r="E593" s="21"/>
      <c r="F593" s="23"/>
      <c r="G593" s="20"/>
      <c r="M593" s="293"/>
    </row>
    <row r="594" spans="3:13" s="25" customFormat="1" x14ac:dyDescent="0.25">
      <c r="C594" s="20"/>
      <c r="D594" s="20"/>
      <c r="E594" s="21"/>
      <c r="F594" s="23"/>
      <c r="G594" s="20"/>
      <c r="M594" s="293"/>
    </row>
    <row r="595" spans="3:13" s="25" customFormat="1" x14ac:dyDescent="0.25">
      <c r="C595" s="20"/>
      <c r="D595" s="20"/>
      <c r="E595" s="21"/>
      <c r="F595" s="23"/>
      <c r="G595" s="20"/>
      <c r="M595" s="293"/>
    </row>
    <row r="596" spans="3:13" s="25" customFormat="1" x14ac:dyDescent="0.25">
      <c r="C596" s="20"/>
      <c r="D596" s="20"/>
      <c r="E596" s="21"/>
      <c r="F596" s="23"/>
      <c r="G596" s="20"/>
      <c r="M596" s="293"/>
    </row>
    <row r="597" spans="3:13" s="25" customFormat="1" x14ac:dyDescent="0.25">
      <c r="C597" s="20"/>
      <c r="D597" s="20"/>
      <c r="E597" s="21"/>
      <c r="F597" s="23"/>
      <c r="G597" s="20"/>
      <c r="M597" s="293"/>
    </row>
    <row r="598" spans="3:13" s="25" customFormat="1" x14ac:dyDescent="0.25">
      <c r="C598" s="20"/>
      <c r="D598" s="20"/>
      <c r="E598" s="21"/>
      <c r="F598" s="23"/>
      <c r="G598" s="20"/>
      <c r="M598" s="293"/>
    </row>
    <row r="599" spans="3:13" s="25" customFormat="1" x14ac:dyDescent="0.25">
      <c r="C599" s="20"/>
      <c r="D599" s="20"/>
      <c r="E599" s="21"/>
      <c r="F599" s="23"/>
      <c r="G599" s="20"/>
      <c r="M599" s="293"/>
    </row>
    <row r="600" spans="3:13" s="25" customFormat="1" x14ac:dyDescent="0.25">
      <c r="C600" s="20"/>
      <c r="D600" s="20"/>
      <c r="E600" s="21"/>
      <c r="F600" s="23"/>
      <c r="G600" s="20"/>
      <c r="M600" s="293"/>
    </row>
    <row r="601" spans="3:13" s="25" customFormat="1" x14ac:dyDescent="0.25">
      <c r="C601" s="20"/>
      <c r="D601" s="20"/>
      <c r="E601" s="21"/>
      <c r="F601" s="23"/>
      <c r="G601" s="20"/>
      <c r="M601" s="293"/>
    </row>
    <row r="602" spans="3:13" s="25" customFormat="1" x14ac:dyDescent="0.25">
      <c r="C602" s="20"/>
      <c r="D602" s="20"/>
      <c r="E602" s="21"/>
      <c r="F602" s="23"/>
      <c r="G602" s="20"/>
      <c r="M602" s="293"/>
    </row>
    <row r="603" spans="3:13" s="25" customFormat="1" x14ac:dyDescent="0.25">
      <c r="C603" s="20"/>
      <c r="D603" s="20"/>
      <c r="E603" s="21"/>
      <c r="F603" s="23"/>
      <c r="G603" s="20"/>
      <c r="M603" s="293"/>
    </row>
    <row r="604" spans="3:13" s="25" customFormat="1" x14ac:dyDescent="0.25">
      <c r="C604" s="20"/>
      <c r="D604" s="20"/>
      <c r="E604" s="21"/>
      <c r="F604" s="23"/>
      <c r="G604" s="20"/>
      <c r="M604" s="293"/>
    </row>
    <row r="605" spans="3:13" s="25" customFormat="1" x14ac:dyDescent="0.25">
      <c r="C605" s="20"/>
      <c r="D605" s="20"/>
      <c r="E605" s="21"/>
      <c r="F605" s="23"/>
      <c r="G605" s="20"/>
      <c r="M605" s="293"/>
    </row>
    <row r="606" spans="3:13" s="25" customFormat="1" x14ac:dyDescent="0.25">
      <c r="C606" s="20"/>
      <c r="D606" s="20"/>
      <c r="E606" s="21"/>
      <c r="F606" s="23"/>
      <c r="G606" s="20"/>
      <c r="M606" s="293"/>
    </row>
    <row r="607" spans="3:13" s="25" customFormat="1" x14ac:dyDescent="0.25">
      <c r="C607" s="20"/>
      <c r="D607" s="20"/>
      <c r="E607" s="21"/>
      <c r="F607" s="23"/>
      <c r="G607" s="20"/>
      <c r="M607" s="293"/>
    </row>
    <row r="608" spans="3:13" s="25" customFormat="1" x14ac:dyDescent="0.25">
      <c r="C608" s="20"/>
      <c r="D608" s="20"/>
      <c r="E608" s="21"/>
      <c r="F608" s="23"/>
      <c r="G608" s="20"/>
      <c r="M608" s="293"/>
    </row>
    <row r="609" spans="3:13" s="25" customFormat="1" x14ac:dyDescent="0.25">
      <c r="C609" s="20"/>
      <c r="D609" s="20"/>
      <c r="E609" s="21"/>
      <c r="F609" s="23"/>
      <c r="G609" s="20"/>
      <c r="M609" s="293"/>
    </row>
    <row r="610" spans="3:13" s="25" customFormat="1" x14ac:dyDescent="0.25">
      <c r="C610" s="20"/>
      <c r="D610" s="20"/>
      <c r="E610" s="21"/>
      <c r="F610" s="23"/>
      <c r="G610" s="20"/>
      <c r="M610" s="293"/>
    </row>
    <row r="611" spans="3:13" s="25" customFormat="1" x14ac:dyDescent="0.25">
      <c r="C611" s="20"/>
      <c r="D611" s="20"/>
      <c r="E611" s="21"/>
      <c r="F611" s="23"/>
      <c r="G611" s="20"/>
      <c r="M611" s="293"/>
    </row>
    <row r="612" spans="3:13" s="25" customFormat="1" x14ac:dyDescent="0.25">
      <c r="C612" s="20"/>
      <c r="D612" s="20"/>
      <c r="E612" s="21"/>
      <c r="F612" s="23"/>
      <c r="G612" s="20"/>
      <c r="M612" s="293"/>
    </row>
    <row r="613" spans="3:13" s="25" customFormat="1" x14ac:dyDescent="0.25">
      <c r="C613" s="20"/>
      <c r="D613" s="20"/>
      <c r="E613" s="21"/>
      <c r="F613" s="23"/>
      <c r="G613" s="20"/>
      <c r="M613" s="293"/>
    </row>
    <row r="614" spans="3:13" s="25" customFormat="1" x14ac:dyDescent="0.25">
      <c r="C614" s="20"/>
      <c r="D614" s="20"/>
      <c r="E614" s="21"/>
      <c r="F614" s="23"/>
      <c r="G614" s="20"/>
      <c r="M614" s="293"/>
    </row>
    <row r="615" spans="3:13" s="25" customFormat="1" x14ac:dyDescent="0.25">
      <c r="C615" s="20"/>
      <c r="D615" s="20"/>
      <c r="E615" s="21"/>
      <c r="F615" s="23"/>
      <c r="G615" s="20"/>
      <c r="M615" s="293"/>
    </row>
    <row r="616" spans="3:13" s="25" customFormat="1" x14ac:dyDescent="0.25">
      <c r="C616" s="20"/>
      <c r="D616" s="20"/>
      <c r="E616" s="21"/>
      <c r="F616" s="23"/>
      <c r="G616" s="20"/>
      <c r="M616" s="293"/>
    </row>
    <row r="617" spans="3:13" s="25" customFormat="1" x14ac:dyDescent="0.25">
      <c r="C617" s="20"/>
      <c r="D617" s="20"/>
      <c r="E617" s="21"/>
      <c r="F617" s="23"/>
      <c r="G617" s="20"/>
      <c r="M617" s="293"/>
    </row>
    <row r="618" spans="3:13" s="25" customFormat="1" x14ac:dyDescent="0.25">
      <c r="C618" s="20"/>
      <c r="D618" s="20"/>
      <c r="E618" s="21"/>
      <c r="F618" s="23"/>
      <c r="G618" s="20"/>
      <c r="M618" s="293"/>
    </row>
    <row r="619" spans="3:13" s="25" customFormat="1" x14ac:dyDescent="0.25">
      <c r="C619" s="20"/>
      <c r="D619" s="20"/>
      <c r="E619" s="21"/>
      <c r="F619" s="23"/>
      <c r="G619" s="20"/>
      <c r="M619" s="293"/>
    </row>
    <row r="620" spans="3:13" s="25" customFormat="1" x14ac:dyDescent="0.25">
      <c r="C620" s="20"/>
      <c r="D620" s="20"/>
      <c r="E620" s="21"/>
      <c r="F620" s="23"/>
      <c r="G620" s="20"/>
      <c r="M620" s="293"/>
    </row>
    <row r="621" spans="3:13" s="25" customFormat="1" x14ac:dyDescent="0.25">
      <c r="C621" s="20"/>
      <c r="D621" s="20"/>
      <c r="E621" s="21"/>
      <c r="F621" s="23"/>
      <c r="G621" s="20"/>
      <c r="M621" s="293"/>
    </row>
    <row r="622" spans="3:13" s="25" customFormat="1" x14ac:dyDescent="0.25">
      <c r="C622" s="20"/>
      <c r="D622" s="20"/>
      <c r="E622" s="21"/>
      <c r="F622" s="23"/>
      <c r="G622" s="20"/>
      <c r="M622" s="293"/>
    </row>
    <row r="623" spans="3:13" s="25" customFormat="1" x14ac:dyDescent="0.25">
      <c r="C623" s="20"/>
      <c r="D623" s="20"/>
      <c r="E623" s="21"/>
      <c r="F623" s="23"/>
      <c r="G623" s="20"/>
      <c r="M623" s="293"/>
    </row>
    <row r="624" spans="3:13" s="25" customFormat="1" x14ac:dyDescent="0.25">
      <c r="C624" s="20"/>
      <c r="D624" s="20"/>
      <c r="E624" s="21"/>
      <c r="F624" s="23"/>
      <c r="G624" s="20"/>
      <c r="M624" s="293"/>
    </row>
    <row r="625" spans="3:13" s="25" customFormat="1" x14ac:dyDescent="0.25">
      <c r="C625" s="20"/>
      <c r="D625" s="20"/>
      <c r="E625" s="21"/>
      <c r="F625" s="23"/>
      <c r="G625" s="20"/>
      <c r="M625" s="293"/>
    </row>
    <row r="626" spans="3:13" s="25" customFormat="1" x14ac:dyDescent="0.25">
      <c r="C626" s="20"/>
      <c r="D626" s="20"/>
      <c r="E626" s="21"/>
      <c r="F626" s="23"/>
      <c r="G626" s="20"/>
      <c r="M626" s="293"/>
    </row>
    <row r="627" spans="3:13" s="25" customFormat="1" x14ac:dyDescent="0.25">
      <c r="C627" s="20"/>
      <c r="D627" s="20"/>
      <c r="E627" s="21"/>
      <c r="F627" s="23"/>
      <c r="G627" s="20"/>
      <c r="M627" s="293"/>
    </row>
    <row r="628" spans="3:13" s="25" customFormat="1" x14ac:dyDescent="0.25">
      <c r="C628" s="20"/>
      <c r="D628" s="20"/>
      <c r="E628" s="21"/>
      <c r="F628" s="23"/>
      <c r="G628" s="20"/>
      <c r="M628" s="293"/>
    </row>
    <row r="629" spans="3:13" s="25" customFormat="1" x14ac:dyDescent="0.25">
      <c r="C629" s="20"/>
      <c r="D629" s="20"/>
      <c r="E629" s="21"/>
      <c r="F629" s="23"/>
      <c r="G629" s="20"/>
      <c r="M629" s="293"/>
    </row>
    <row r="630" spans="3:13" s="25" customFormat="1" x14ac:dyDescent="0.25">
      <c r="C630" s="20"/>
      <c r="D630" s="20"/>
      <c r="E630" s="21"/>
      <c r="F630" s="23"/>
      <c r="G630" s="20"/>
      <c r="M630" s="293"/>
    </row>
    <row r="631" spans="3:13" s="25" customFormat="1" x14ac:dyDescent="0.25">
      <c r="C631" s="20"/>
      <c r="D631" s="20"/>
      <c r="E631" s="21"/>
      <c r="F631" s="23"/>
      <c r="G631" s="20"/>
      <c r="M631" s="293"/>
    </row>
    <row r="632" spans="3:13" s="25" customFormat="1" x14ac:dyDescent="0.25">
      <c r="C632" s="20"/>
      <c r="D632" s="20"/>
      <c r="E632" s="21"/>
      <c r="F632" s="23"/>
      <c r="G632" s="20"/>
      <c r="M632" s="293"/>
    </row>
    <row r="633" spans="3:13" s="25" customFormat="1" x14ac:dyDescent="0.25">
      <c r="C633" s="20"/>
      <c r="D633" s="20"/>
      <c r="E633" s="21"/>
      <c r="F633" s="23"/>
      <c r="G633" s="20"/>
      <c r="M633" s="293"/>
    </row>
    <row r="634" spans="3:13" s="25" customFormat="1" x14ac:dyDescent="0.25">
      <c r="C634" s="20"/>
      <c r="D634" s="20"/>
      <c r="E634" s="21"/>
      <c r="F634" s="23"/>
      <c r="G634" s="20"/>
      <c r="M634" s="293"/>
    </row>
    <row r="635" spans="3:13" s="25" customFormat="1" x14ac:dyDescent="0.25">
      <c r="C635" s="20"/>
      <c r="D635" s="20"/>
      <c r="E635" s="21"/>
      <c r="F635" s="23"/>
      <c r="G635" s="20"/>
      <c r="M635" s="293"/>
    </row>
    <row r="636" spans="3:13" s="25" customFormat="1" x14ac:dyDescent="0.25">
      <c r="C636" s="20"/>
      <c r="D636" s="20"/>
      <c r="E636" s="21"/>
      <c r="F636" s="23"/>
      <c r="G636" s="20"/>
      <c r="M636" s="293"/>
    </row>
    <row r="637" spans="3:13" s="25" customFormat="1" x14ac:dyDescent="0.25">
      <c r="C637" s="20"/>
      <c r="D637" s="20"/>
      <c r="E637" s="21"/>
      <c r="F637" s="23"/>
      <c r="G637" s="20"/>
      <c r="M637" s="293"/>
    </row>
    <row r="638" spans="3:13" s="25" customFormat="1" x14ac:dyDescent="0.25">
      <c r="C638" s="20"/>
      <c r="D638" s="20"/>
      <c r="E638" s="21"/>
      <c r="F638" s="23"/>
      <c r="G638" s="20"/>
      <c r="M638" s="293"/>
    </row>
    <row r="639" spans="3:13" s="25" customFormat="1" x14ac:dyDescent="0.25">
      <c r="C639" s="20"/>
      <c r="D639" s="20"/>
      <c r="E639" s="21"/>
      <c r="F639" s="23"/>
      <c r="G639" s="20"/>
      <c r="M639" s="293"/>
    </row>
    <row r="640" spans="3:13" s="25" customFormat="1" x14ac:dyDescent="0.25">
      <c r="C640" s="20"/>
      <c r="D640" s="20"/>
      <c r="E640" s="21"/>
      <c r="F640" s="23"/>
      <c r="G640" s="20"/>
      <c r="M640" s="293"/>
    </row>
    <row r="641" spans="3:13" s="25" customFormat="1" x14ac:dyDescent="0.25">
      <c r="C641" s="20"/>
      <c r="D641" s="20"/>
      <c r="E641" s="21"/>
      <c r="F641" s="23"/>
      <c r="G641" s="20"/>
      <c r="M641" s="293"/>
    </row>
    <row r="642" spans="3:13" s="25" customFormat="1" x14ac:dyDescent="0.25">
      <c r="C642" s="20"/>
      <c r="D642" s="20"/>
      <c r="E642" s="21"/>
      <c r="F642" s="23"/>
      <c r="G642" s="20"/>
      <c r="M642" s="293"/>
    </row>
    <row r="643" spans="3:13" s="25" customFormat="1" x14ac:dyDescent="0.25">
      <c r="C643" s="20"/>
      <c r="D643" s="20"/>
      <c r="E643" s="21"/>
      <c r="F643" s="23"/>
      <c r="G643" s="20"/>
      <c r="M643" s="293"/>
    </row>
    <row r="644" spans="3:13" s="25" customFormat="1" x14ac:dyDescent="0.25">
      <c r="C644" s="20"/>
      <c r="D644" s="20"/>
      <c r="E644" s="21"/>
      <c r="F644" s="23"/>
      <c r="G644" s="20"/>
      <c r="M644" s="293"/>
    </row>
    <row r="645" spans="3:13" s="25" customFormat="1" x14ac:dyDescent="0.25">
      <c r="C645" s="20"/>
      <c r="D645" s="20"/>
      <c r="E645" s="21"/>
      <c r="F645" s="23"/>
      <c r="G645" s="20"/>
      <c r="M645" s="293"/>
    </row>
    <row r="646" spans="3:13" s="25" customFormat="1" x14ac:dyDescent="0.25">
      <c r="C646" s="20"/>
      <c r="D646" s="20"/>
      <c r="E646" s="21"/>
      <c r="F646" s="23"/>
      <c r="G646" s="20"/>
      <c r="M646" s="293"/>
    </row>
    <row r="647" spans="3:13" s="25" customFormat="1" x14ac:dyDescent="0.25">
      <c r="C647" s="20"/>
      <c r="D647" s="20"/>
      <c r="E647" s="21"/>
      <c r="F647" s="23"/>
      <c r="G647" s="20"/>
      <c r="M647" s="293"/>
    </row>
    <row r="648" spans="3:13" s="25" customFormat="1" x14ac:dyDescent="0.25">
      <c r="C648" s="20"/>
      <c r="D648" s="20"/>
      <c r="E648" s="21"/>
      <c r="F648" s="23"/>
      <c r="G648" s="20"/>
      <c r="M648" s="293"/>
    </row>
    <row r="649" spans="3:13" s="25" customFormat="1" x14ac:dyDescent="0.25">
      <c r="C649" s="20"/>
      <c r="D649" s="20"/>
      <c r="E649" s="21"/>
      <c r="F649" s="23"/>
      <c r="G649" s="20"/>
      <c r="M649" s="293"/>
    </row>
    <row r="650" spans="3:13" s="25" customFormat="1" x14ac:dyDescent="0.25">
      <c r="C650" s="20"/>
      <c r="D650" s="20"/>
      <c r="E650" s="21"/>
      <c r="F650" s="23"/>
      <c r="G650" s="20"/>
      <c r="M650" s="293"/>
    </row>
    <row r="651" spans="3:13" s="25" customFormat="1" x14ac:dyDescent="0.25">
      <c r="C651" s="20"/>
      <c r="D651" s="20"/>
      <c r="E651" s="21"/>
      <c r="F651" s="23"/>
      <c r="G651" s="20"/>
      <c r="M651" s="293"/>
    </row>
    <row r="652" spans="3:13" s="25" customFormat="1" x14ac:dyDescent="0.25">
      <c r="C652" s="20"/>
      <c r="D652" s="20"/>
      <c r="E652" s="21"/>
      <c r="F652" s="23"/>
      <c r="G652" s="20"/>
      <c r="M652" s="293"/>
    </row>
    <row r="653" spans="3:13" s="25" customFormat="1" x14ac:dyDescent="0.25">
      <c r="C653" s="20"/>
      <c r="D653" s="20"/>
      <c r="E653" s="21"/>
      <c r="F653" s="23"/>
      <c r="G653" s="20"/>
      <c r="M653" s="293"/>
    </row>
    <row r="654" spans="3:13" s="25" customFormat="1" x14ac:dyDescent="0.25">
      <c r="C654" s="20"/>
      <c r="D654" s="20"/>
      <c r="E654" s="21"/>
      <c r="F654" s="23"/>
      <c r="G654" s="20"/>
      <c r="M654" s="293"/>
    </row>
    <row r="655" spans="3:13" s="25" customFormat="1" x14ac:dyDescent="0.25">
      <c r="C655" s="20"/>
      <c r="D655" s="20"/>
      <c r="E655" s="21"/>
      <c r="F655" s="23"/>
      <c r="G655" s="20"/>
      <c r="M655" s="293"/>
    </row>
    <row r="656" spans="3:13" s="25" customFormat="1" x14ac:dyDescent="0.25">
      <c r="C656" s="20"/>
      <c r="D656" s="20"/>
      <c r="E656" s="21"/>
      <c r="F656" s="23"/>
      <c r="G656" s="20"/>
      <c r="M656" s="293"/>
    </row>
    <row r="657" spans="3:13" s="25" customFormat="1" x14ac:dyDescent="0.25">
      <c r="C657" s="20"/>
      <c r="D657" s="20"/>
      <c r="E657" s="21"/>
      <c r="F657" s="23"/>
      <c r="G657" s="20"/>
      <c r="M657" s="293"/>
    </row>
    <row r="658" spans="3:13" s="25" customFormat="1" x14ac:dyDescent="0.25">
      <c r="C658" s="20"/>
      <c r="D658" s="20"/>
      <c r="E658" s="21"/>
      <c r="F658" s="23"/>
      <c r="G658" s="20"/>
      <c r="M658" s="293"/>
    </row>
    <row r="659" spans="3:13" s="25" customFormat="1" x14ac:dyDescent="0.25">
      <c r="C659" s="20"/>
      <c r="D659" s="20"/>
      <c r="E659" s="21"/>
      <c r="F659" s="23"/>
      <c r="G659" s="20"/>
      <c r="M659" s="293"/>
    </row>
    <row r="660" spans="3:13" s="25" customFormat="1" x14ac:dyDescent="0.25">
      <c r="C660" s="20"/>
      <c r="D660" s="20"/>
      <c r="E660" s="21"/>
      <c r="F660" s="23"/>
      <c r="G660" s="20"/>
      <c r="M660" s="293"/>
    </row>
    <row r="661" spans="3:13" s="25" customFormat="1" x14ac:dyDescent="0.25">
      <c r="C661" s="20"/>
      <c r="D661" s="20"/>
      <c r="E661" s="21"/>
      <c r="F661" s="23"/>
      <c r="G661" s="20"/>
      <c r="M661" s="293"/>
    </row>
    <row r="662" spans="3:13" s="25" customFormat="1" x14ac:dyDescent="0.25">
      <c r="C662" s="20"/>
      <c r="D662" s="20"/>
      <c r="E662" s="21"/>
      <c r="F662" s="23"/>
      <c r="G662" s="20"/>
      <c r="M662" s="293"/>
    </row>
    <row r="663" spans="3:13" s="25" customFormat="1" x14ac:dyDescent="0.25">
      <c r="C663" s="20"/>
      <c r="D663" s="20"/>
      <c r="E663" s="21"/>
      <c r="F663" s="23"/>
      <c r="G663" s="20"/>
      <c r="M663" s="293"/>
    </row>
    <row r="664" spans="3:13" s="25" customFormat="1" x14ac:dyDescent="0.25">
      <c r="C664" s="20"/>
      <c r="D664" s="20"/>
      <c r="E664" s="21"/>
      <c r="F664" s="23"/>
      <c r="G664" s="20"/>
      <c r="M664" s="293"/>
    </row>
    <row r="665" spans="3:13" s="25" customFormat="1" x14ac:dyDescent="0.25">
      <c r="C665" s="20"/>
      <c r="D665" s="20"/>
      <c r="E665" s="21"/>
      <c r="F665" s="23"/>
      <c r="G665" s="20"/>
      <c r="M665" s="293"/>
    </row>
    <row r="666" spans="3:13" s="25" customFormat="1" x14ac:dyDescent="0.25">
      <c r="C666" s="20"/>
      <c r="D666" s="20"/>
      <c r="E666" s="21"/>
      <c r="F666" s="23"/>
      <c r="G666" s="20"/>
      <c r="M666" s="293"/>
    </row>
    <row r="667" spans="3:13" s="25" customFormat="1" x14ac:dyDescent="0.25">
      <c r="C667" s="20"/>
      <c r="D667" s="20"/>
      <c r="E667" s="21"/>
      <c r="F667" s="23"/>
      <c r="G667" s="20"/>
      <c r="M667" s="293"/>
    </row>
    <row r="668" spans="3:13" s="25" customFormat="1" x14ac:dyDescent="0.25">
      <c r="C668" s="20"/>
      <c r="D668" s="20"/>
      <c r="E668" s="21"/>
      <c r="F668" s="23"/>
      <c r="G668" s="20"/>
      <c r="M668" s="293"/>
    </row>
    <row r="669" spans="3:13" s="25" customFormat="1" x14ac:dyDescent="0.25">
      <c r="C669" s="20"/>
      <c r="D669" s="20"/>
      <c r="E669" s="21"/>
      <c r="F669" s="23"/>
      <c r="G669" s="20"/>
      <c r="M669" s="293"/>
    </row>
    <row r="670" spans="3:13" s="25" customFormat="1" x14ac:dyDescent="0.25">
      <c r="C670" s="20"/>
      <c r="D670" s="20"/>
      <c r="E670" s="21"/>
      <c r="F670" s="23"/>
      <c r="G670" s="20"/>
      <c r="M670" s="293"/>
    </row>
    <row r="671" spans="3:13" s="25" customFormat="1" x14ac:dyDescent="0.25">
      <c r="C671" s="20"/>
      <c r="D671" s="20"/>
      <c r="E671" s="21"/>
      <c r="F671" s="23"/>
      <c r="G671" s="20"/>
      <c r="M671" s="293"/>
    </row>
    <row r="672" spans="3:13" s="25" customFormat="1" x14ac:dyDescent="0.25">
      <c r="C672" s="20"/>
      <c r="D672" s="20"/>
      <c r="E672" s="21"/>
      <c r="F672" s="23"/>
      <c r="G672" s="20"/>
      <c r="M672" s="293"/>
    </row>
    <row r="673" spans="3:13" s="25" customFormat="1" x14ac:dyDescent="0.25">
      <c r="C673" s="20"/>
      <c r="D673" s="20"/>
      <c r="E673" s="21"/>
      <c r="F673" s="23"/>
      <c r="G673" s="20"/>
      <c r="M673" s="293"/>
    </row>
    <row r="674" spans="3:13" s="25" customFormat="1" x14ac:dyDescent="0.25">
      <c r="C674" s="20"/>
      <c r="D674" s="20"/>
      <c r="E674" s="21"/>
      <c r="F674" s="23"/>
      <c r="G674" s="20"/>
      <c r="M674" s="293"/>
    </row>
    <row r="675" spans="3:13" s="25" customFormat="1" x14ac:dyDescent="0.25">
      <c r="C675" s="20"/>
      <c r="D675" s="20"/>
      <c r="E675" s="21"/>
      <c r="F675" s="23"/>
      <c r="G675" s="20"/>
      <c r="M675" s="293"/>
    </row>
    <row r="676" spans="3:13" s="25" customFormat="1" x14ac:dyDescent="0.25">
      <c r="C676" s="20"/>
      <c r="D676" s="20"/>
      <c r="E676" s="21"/>
      <c r="F676" s="23"/>
      <c r="G676" s="20"/>
      <c r="M676" s="293"/>
    </row>
    <row r="677" spans="3:13" s="25" customFormat="1" x14ac:dyDescent="0.25">
      <c r="C677" s="20"/>
      <c r="D677" s="20"/>
      <c r="E677" s="21"/>
      <c r="F677" s="23"/>
      <c r="G677" s="20"/>
      <c r="M677" s="293"/>
    </row>
    <row r="678" spans="3:13" s="25" customFormat="1" x14ac:dyDescent="0.25">
      <c r="C678" s="20"/>
      <c r="D678" s="20"/>
      <c r="E678" s="21"/>
      <c r="F678" s="23"/>
      <c r="G678" s="20"/>
      <c r="M678" s="293"/>
    </row>
    <row r="679" spans="3:13" s="25" customFormat="1" x14ac:dyDescent="0.25">
      <c r="C679" s="20"/>
      <c r="D679" s="20"/>
      <c r="E679" s="21"/>
      <c r="F679" s="23"/>
      <c r="G679" s="20"/>
      <c r="M679" s="293"/>
    </row>
    <row r="680" spans="3:13" s="25" customFormat="1" x14ac:dyDescent="0.25">
      <c r="C680" s="20"/>
      <c r="D680" s="20"/>
      <c r="E680" s="21"/>
      <c r="F680" s="23"/>
      <c r="G680" s="20"/>
      <c r="M680" s="293"/>
    </row>
    <row r="681" spans="3:13" s="25" customFormat="1" x14ac:dyDescent="0.25">
      <c r="C681" s="20"/>
      <c r="D681" s="20"/>
      <c r="E681" s="21"/>
      <c r="F681" s="23"/>
      <c r="G681" s="20"/>
      <c r="M681" s="293"/>
    </row>
    <row r="682" spans="3:13" s="25" customFormat="1" x14ac:dyDescent="0.25">
      <c r="C682" s="20"/>
      <c r="D682" s="20"/>
      <c r="E682" s="21"/>
      <c r="F682" s="23"/>
      <c r="G682" s="20"/>
      <c r="M682" s="293"/>
    </row>
    <row r="683" spans="3:13" s="25" customFormat="1" x14ac:dyDescent="0.25">
      <c r="C683" s="20"/>
      <c r="D683" s="20"/>
      <c r="E683" s="21"/>
      <c r="F683" s="23"/>
      <c r="G683" s="20"/>
      <c r="M683" s="293"/>
    </row>
    <row r="684" spans="3:13" s="25" customFormat="1" x14ac:dyDescent="0.25">
      <c r="C684" s="20"/>
      <c r="D684" s="20"/>
      <c r="E684" s="21"/>
      <c r="F684" s="23"/>
      <c r="G684" s="20"/>
      <c r="M684" s="293"/>
    </row>
    <row r="685" spans="3:13" s="25" customFormat="1" x14ac:dyDescent="0.25">
      <c r="C685" s="20"/>
      <c r="D685" s="20"/>
      <c r="E685" s="21"/>
      <c r="F685" s="23"/>
      <c r="G685" s="20"/>
      <c r="M685" s="293"/>
    </row>
    <row r="686" spans="3:13" s="25" customFormat="1" x14ac:dyDescent="0.25">
      <c r="C686" s="20"/>
      <c r="D686" s="20"/>
      <c r="E686" s="21"/>
      <c r="F686" s="23"/>
      <c r="G686" s="20"/>
      <c r="M686" s="293"/>
    </row>
    <row r="687" spans="3:13" s="25" customFormat="1" x14ac:dyDescent="0.25">
      <c r="C687" s="20"/>
      <c r="D687" s="20"/>
      <c r="E687" s="21"/>
      <c r="F687" s="23"/>
      <c r="G687" s="20"/>
      <c r="M687" s="293"/>
    </row>
    <row r="688" spans="3:13" s="25" customFormat="1" x14ac:dyDescent="0.25">
      <c r="C688" s="20"/>
      <c r="D688" s="20"/>
      <c r="E688" s="21"/>
      <c r="F688" s="23"/>
      <c r="G688" s="20"/>
      <c r="M688" s="293"/>
    </row>
    <row r="689" spans="3:13" s="25" customFormat="1" x14ac:dyDescent="0.25">
      <c r="C689" s="20"/>
      <c r="D689" s="20"/>
      <c r="E689" s="21"/>
      <c r="F689" s="23"/>
      <c r="G689" s="20"/>
      <c r="M689" s="293"/>
    </row>
    <row r="690" spans="3:13" s="25" customFormat="1" x14ac:dyDescent="0.25">
      <c r="C690" s="20"/>
      <c r="D690" s="20"/>
      <c r="E690" s="21"/>
      <c r="F690" s="23"/>
      <c r="G690" s="20"/>
      <c r="M690" s="293"/>
    </row>
    <row r="691" spans="3:13" s="25" customFormat="1" x14ac:dyDescent="0.25">
      <c r="C691" s="20"/>
      <c r="D691" s="20"/>
      <c r="E691" s="21"/>
      <c r="F691" s="23"/>
      <c r="G691" s="20"/>
      <c r="M691" s="293"/>
    </row>
    <row r="692" spans="3:13" s="25" customFormat="1" x14ac:dyDescent="0.25">
      <c r="C692" s="20"/>
      <c r="D692" s="20"/>
      <c r="E692" s="21"/>
      <c r="F692" s="23"/>
      <c r="G692" s="20"/>
      <c r="M692" s="293"/>
    </row>
    <row r="693" spans="3:13" s="25" customFormat="1" x14ac:dyDescent="0.25">
      <c r="C693" s="20"/>
      <c r="D693" s="20"/>
      <c r="E693" s="21"/>
      <c r="F693" s="23"/>
      <c r="G693" s="20"/>
      <c r="M693" s="293"/>
    </row>
    <row r="694" spans="3:13" s="25" customFormat="1" x14ac:dyDescent="0.25">
      <c r="C694" s="20"/>
      <c r="D694" s="20"/>
      <c r="E694" s="21"/>
      <c r="F694" s="23"/>
      <c r="G694" s="20"/>
      <c r="M694" s="293"/>
    </row>
    <row r="695" spans="3:13" s="25" customFormat="1" x14ac:dyDescent="0.25">
      <c r="C695" s="20"/>
      <c r="D695" s="20"/>
      <c r="E695" s="21"/>
      <c r="F695" s="23"/>
      <c r="G695" s="20"/>
      <c r="M695" s="293"/>
    </row>
    <row r="696" spans="3:13" s="25" customFormat="1" x14ac:dyDescent="0.25">
      <c r="C696" s="20"/>
      <c r="D696" s="20"/>
      <c r="E696" s="21"/>
      <c r="F696" s="23"/>
      <c r="G696" s="20"/>
      <c r="M696" s="293"/>
    </row>
    <row r="697" spans="3:13" s="25" customFormat="1" x14ac:dyDescent="0.25">
      <c r="C697" s="20"/>
      <c r="D697" s="20"/>
      <c r="E697" s="21"/>
      <c r="F697" s="23"/>
      <c r="G697" s="20"/>
      <c r="M697" s="293"/>
    </row>
    <row r="698" spans="3:13" s="25" customFormat="1" x14ac:dyDescent="0.25">
      <c r="C698" s="20"/>
      <c r="D698" s="20"/>
      <c r="E698" s="21"/>
      <c r="F698" s="23"/>
      <c r="G698" s="20"/>
      <c r="M698" s="293"/>
    </row>
    <row r="699" spans="3:13" s="25" customFormat="1" x14ac:dyDescent="0.25">
      <c r="C699" s="20"/>
      <c r="D699" s="20"/>
      <c r="E699" s="21"/>
      <c r="F699" s="23"/>
      <c r="G699" s="20"/>
      <c r="M699" s="293"/>
    </row>
    <row r="700" spans="3:13" s="25" customFormat="1" x14ac:dyDescent="0.25">
      <c r="C700" s="20"/>
      <c r="D700" s="20"/>
      <c r="E700" s="21"/>
      <c r="F700" s="23"/>
      <c r="G700" s="20"/>
      <c r="M700" s="293"/>
    </row>
    <row r="701" spans="3:13" s="25" customFormat="1" x14ac:dyDescent="0.25">
      <c r="C701" s="20"/>
      <c r="D701" s="20"/>
      <c r="E701" s="21"/>
      <c r="F701" s="23"/>
      <c r="G701" s="20"/>
      <c r="M701" s="293"/>
    </row>
    <row r="702" spans="3:13" s="25" customFormat="1" x14ac:dyDescent="0.25">
      <c r="C702" s="20"/>
      <c r="D702" s="20"/>
      <c r="E702" s="21"/>
      <c r="F702" s="23"/>
      <c r="G702" s="20"/>
      <c r="M702" s="293"/>
    </row>
    <row r="703" spans="3:13" s="25" customFormat="1" x14ac:dyDescent="0.25">
      <c r="C703" s="20"/>
      <c r="D703" s="20"/>
      <c r="E703" s="21"/>
      <c r="F703" s="23"/>
      <c r="G703" s="20"/>
      <c r="M703" s="293"/>
    </row>
    <row r="704" spans="3:13" s="25" customFormat="1" x14ac:dyDescent="0.25">
      <c r="C704" s="20"/>
      <c r="D704" s="20"/>
      <c r="E704" s="21"/>
      <c r="F704" s="23"/>
      <c r="G704" s="20"/>
      <c r="M704" s="293"/>
    </row>
    <row r="705" spans="3:13" s="25" customFormat="1" x14ac:dyDescent="0.25">
      <c r="C705" s="20"/>
      <c r="D705" s="20"/>
      <c r="E705" s="21"/>
      <c r="F705" s="23"/>
      <c r="G705" s="20"/>
      <c r="M705" s="293"/>
    </row>
    <row r="706" spans="3:13" s="25" customFormat="1" x14ac:dyDescent="0.25">
      <c r="C706" s="20"/>
      <c r="D706" s="20"/>
      <c r="E706" s="21"/>
      <c r="F706" s="23"/>
      <c r="G706" s="20"/>
      <c r="M706" s="293"/>
    </row>
    <row r="707" spans="3:13" s="25" customFormat="1" x14ac:dyDescent="0.25">
      <c r="C707" s="20"/>
      <c r="D707" s="20"/>
      <c r="E707" s="21"/>
      <c r="F707" s="23"/>
      <c r="G707" s="20"/>
      <c r="M707" s="293"/>
    </row>
    <row r="708" spans="3:13" s="25" customFormat="1" x14ac:dyDescent="0.25">
      <c r="C708" s="20"/>
      <c r="D708" s="20"/>
      <c r="E708" s="21"/>
      <c r="F708" s="23"/>
      <c r="G708" s="20"/>
      <c r="M708" s="293"/>
    </row>
    <row r="709" spans="3:13" s="25" customFormat="1" x14ac:dyDescent="0.25">
      <c r="C709" s="20"/>
      <c r="D709" s="20"/>
      <c r="E709" s="21"/>
      <c r="F709" s="23"/>
      <c r="G709" s="20"/>
      <c r="M709" s="293"/>
    </row>
    <row r="710" spans="3:13" s="25" customFormat="1" x14ac:dyDescent="0.25">
      <c r="C710" s="20"/>
      <c r="D710" s="20"/>
      <c r="E710" s="21"/>
      <c r="F710" s="23"/>
      <c r="G710" s="20"/>
      <c r="M710" s="293"/>
    </row>
    <row r="711" spans="3:13" s="25" customFormat="1" x14ac:dyDescent="0.25">
      <c r="C711" s="20"/>
      <c r="D711" s="20"/>
      <c r="E711" s="21"/>
      <c r="F711" s="23"/>
      <c r="G711" s="20"/>
      <c r="M711" s="293"/>
    </row>
    <row r="712" spans="3:13" s="25" customFormat="1" x14ac:dyDescent="0.25">
      <c r="C712" s="20"/>
      <c r="D712" s="20"/>
      <c r="E712" s="21"/>
      <c r="F712" s="23"/>
      <c r="G712" s="20"/>
      <c r="M712" s="293"/>
    </row>
    <row r="713" spans="3:13" s="25" customFormat="1" x14ac:dyDescent="0.25">
      <c r="C713" s="20"/>
      <c r="D713" s="20"/>
      <c r="E713" s="21"/>
      <c r="F713" s="23"/>
      <c r="G713" s="20"/>
      <c r="M713" s="293"/>
    </row>
    <row r="714" spans="3:13" s="25" customFormat="1" x14ac:dyDescent="0.25">
      <c r="C714" s="20"/>
      <c r="D714" s="20"/>
      <c r="E714" s="21"/>
      <c r="F714" s="23"/>
      <c r="G714" s="20"/>
      <c r="M714" s="293"/>
    </row>
    <row r="715" spans="3:13" s="25" customFormat="1" x14ac:dyDescent="0.25">
      <c r="C715" s="20"/>
      <c r="D715" s="20"/>
      <c r="E715" s="21"/>
      <c r="F715" s="23"/>
      <c r="G715" s="20"/>
      <c r="M715" s="293"/>
    </row>
    <row r="716" spans="3:13" s="25" customFormat="1" x14ac:dyDescent="0.25">
      <c r="C716" s="20"/>
      <c r="D716" s="20"/>
      <c r="E716" s="21"/>
      <c r="F716" s="23"/>
      <c r="G716" s="20"/>
      <c r="M716" s="293"/>
    </row>
    <row r="717" spans="3:13" s="25" customFormat="1" x14ac:dyDescent="0.25">
      <c r="C717" s="20"/>
      <c r="D717" s="20"/>
      <c r="E717" s="21"/>
      <c r="F717" s="23"/>
      <c r="G717" s="20"/>
      <c r="M717" s="293"/>
    </row>
    <row r="718" spans="3:13" s="25" customFormat="1" x14ac:dyDescent="0.25">
      <c r="C718" s="20"/>
      <c r="D718" s="20"/>
      <c r="E718" s="21"/>
      <c r="F718" s="23"/>
      <c r="G718" s="20"/>
      <c r="M718" s="293"/>
    </row>
    <row r="719" spans="3:13" s="25" customFormat="1" x14ac:dyDescent="0.25">
      <c r="C719" s="20"/>
      <c r="D719" s="20"/>
      <c r="E719" s="21"/>
      <c r="F719" s="23"/>
      <c r="G719" s="20"/>
      <c r="M719" s="293"/>
    </row>
    <row r="720" spans="3:13" s="25" customFormat="1" x14ac:dyDescent="0.25">
      <c r="C720" s="20"/>
      <c r="D720" s="20"/>
      <c r="E720" s="21"/>
      <c r="F720" s="23"/>
      <c r="G720" s="20"/>
      <c r="M720" s="293"/>
    </row>
    <row r="721" spans="3:13" s="25" customFormat="1" x14ac:dyDescent="0.25">
      <c r="C721" s="20"/>
      <c r="D721" s="20"/>
      <c r="E721" s="21"/>
      <c r="F721" s="23"/>
      <c r="G721" s="20"/>
      <c r="M721" s="293"/>
    </row>
    <row r="722" spans="3:13" s="25" customFormat="1" x14ac:dyDescent="0.25">
      <c r="C722" s="20"/>
      <c r="D722" s="20"/>
      <c r="E722" s="21"/>
      <c r="F722" s="23"/>
      <c r="G722" s="20"/>
      <c r="M722" s="293"/>
    </row>
    <row r="723" spans="3:13" s="25" customFormat="1" x14ac:dyDescent="0.25">
      <c r="C723" s="20"/>
      <c r="D723" s="20"/>
      <c r="E723" s="21"/>
      <c r="F723" s="23"/>
      <c r="G723" s="20"/>
      <c r="M723" s="293"/>
    </row>
    <row r="724" spans="3:13" s="25" customFormat="1" x14ac:dyDescent="0.25">
      <c r="C724" s="20"/>
      <c r="D724" s="20"/>
      <c r="E724" s="21"/>
      <c r="F724" s="23"/>
      <c r="G724" s="20"/>
      <c r="M724" s="293"/>
    </row>
    <row r="725" spans="3:13" s="25" customFormat="1" x14ac:dyDescent="0.25">
      <c r="C725" s="20"/>
      <c r="D725" s="20"/>
      <c r="E725" s="21"/>
      <c r="F725" s="23"/>
      <c r="G725" s="20"/>
      <c r="M725" s="293"/>
    </row>
    <row r="726" spans="3:13" s="25" customFormat="1" x14ac:dyDescent="0.25">
      <c r="C726" s="20"/>
      <c r="D726" s="20"/>
      <c r="E726" s="21"/>
      <c r="F726" s="23"/>
      <c r="G726" s="20"/>
      <c r="M726" s="293"/>
    </row>
    <row r="727" spans="3:13" s="25" customFormat="1" x14ac:dyDescent="0.25">
      <c r="C727" s="20"/>
      <c r="D727" s="20"/>
      <c r="E727" s="21"/>
      <c r="F727" s="23"/>
      <c r="G727" s="20"/>
      <c r="M727" s="293"/>
    </row>
    <row r="728" spans="3:13" s="25" customFormat="1" x14ac:dyDescent="0.25">
      <c r="C728" s="20"/>
      <c r="D728" s="20"/>
      <c r="E728" s="21"/>
      <c r="F728" s="23"/>
      <c r="G728" s="20"/>
      <c r="M728" s="293"/>
    </row>
    <row r="729" spans="3:13" s="25" customFormat="1" x14ac:dyDescent="0.25">
      <c r="C729" s="20"/>
      <c r="D729" s="20"/>
      <c r="E729" s="21"/>
      <c r="F729" s="23"/>
      <c r="G729" s="20"/>
      <c r="M729" s="293"/>
    </row>
    <row r="730" spans="3:13" s="25" customFormat="1" x14ac:dyDescent="0.25">
      <c r="C730" s="20"/>
      <c r="D730" s="20"/>
      <c r="E730" s="21"/>
      <c r="F730" s="23"/>
      <c r="G730" s="20"/>
      <c r="M730" s="293"/>
    </row>
    <row r="731" spans="3:13" s="25" customFormat="1" x14ac:dyDescent="0.25">
      <c r="C731" s="20"/>
      <c r="D731" s="20"/>
      <c r="E731" s="21"/>
      <c r="F731" s="23"/>
      <c r="G731" s="20"/>
      <c r="M731" s="293"/>
    </row>
    <row r="732" spans="3:13" s="25" customFormat="1" x14ac:dyDescent="0.25">
      <c r="C732" s="20"/>
      <c r="D732" s="20"/>
      <c r="E732" s="21"/>
      <c r="F732" s="23"/>
      <c r="G732" s="20"/>
      <c r="M732" s="293"/>
    </row>
    <row r="733" spans="3:13" s="25" customFormat="1" x14ac:dyDescent="0.25">
      <c r="C733" s="20"/>
      <c r="D733" s="20"/>
      <c r="E733" s="21"/>
      <c r="F733" s="23"/>
      <c r="G733" s="20"/>
      <c r="M733" s="293"/>
    </row>
    <row r="734" spans="3:13" s="25" customFormat="1" x14ac:dyDescent="0.25">
      <c r="C734" s="20"/>
      <c r="D734" s="20"/>
      <c r="E734" s="21"/>
      <c r="F734" s="23"/>
      <c r="G734" s="20"/>
      <c r="M734" s="293"/>
    </row>
    <row r="735" spans="3:13" s="25" customFormat="1" x14ac:dyDescent="0.25">
      <c r="C735" s="20"/>
      <c r="D735" s="20"/>
      <c r="E735" s="21"/>
      <c r="F735" s="23"/>
      <c r="G735" s="20"/>
      <c r="M735" s="293"/>
    </row>
    <row r="736" spans="3:13" s="25" customFormat="1" x14ac:dyDescent="0.25">
      <c r="C736" s="20"/>
      <c r="D736" s="20"/>
      <c r="E736" s="21"/>
      <c r="F736" s="23"/>
      <c r="G736" s="20"/>
      <c r="M736" s="293"/>
    </row>
    <row r="737" spans="3:13" s="25" customFormat="1" x14ac:dyDescent="0.25">
      <c r="C737" s="20"/>
      <c r="D737" s="20"/>
      <c r="E737" s="21"/>
      <c r="F737" s="23"/>
      <c r="G737" s="20"/>
      <c r="M737" s="293"/>
    </row>
    <row r="738" spans="3:13" s="25" customFormat="1" x14ac:dyDescent="0.25">
      <c r="C738" s="20"/>
      <c r="D738" s="20"/>
      <c r="E738" s="21"/>
      <c r="F738" s="23"/>
      <c r="G738" s="20"/>
      <c r="M738" s="293"/>
    </row>
    <row r="739" spans="3:13" s="25" customFormat="1" x14ac:dyDescent="0.25">
      <c r="C739" s="20"/>
      <c r="D739" s="20"/>
      <c r="E739" s="21"/>
      <c r="F739" s="23"/>
      <c r="G739" s="20"/>
      <c r="M739" s="293"/>
    </row>
    <row r="740" spans="3:13" s="25" customFormat="1" x14ac:dyDescent="0.25">
      <c r="C740" s="20"/>
      <c r="D740" s="20"/>
      <c r="E740" s="21"/>
      <c r="F740" s="23"/>
      <c r="G740" s="20"/>
      <c r="M740" s="293"/>
    </row>
    <row r="741" spans="3:13" s="25" customFormat="1" x14ac:dyDescent="0.25">
      <c r="C741" s="20"/>
      <c r="D741" s="20"/>
      <c r="E741" s="21"/>
      <c r="F741" s="23"/>
      <c r="G741" s="20"/>
      <c r="M741" s="293"/>
    </row>
    <row r="742" spans="3:13" s="25" customFormat="1" x14ac:dyDescent="0.25">
      <c r="C742" s="20"/>
      <c r="D742" s="20"/>
      <c r="E742" s="21"/>
      <c r="F742" s="23"/>
      <c r="G742" s="20"/>
      <c r="M742" s="293"/>
    </row>
    <row r="743" spans="3:13" s="25" customFormat="1" x14ac:dyDescent="0.25">
      <c r="C743" s="20"/>
      <c r="D743" s="20"/>
      <c r="E743" s="21"/>
      <c r="F743" s="23"/>
      <c r="G743" s="20"/>
      <c r="M743" s="293"/>
    </row>
    <row r="744" spans="3:13" s="25" customFormat="1" x14ac:dyDescent="0.25">
      <c r="C744" s="20"/>
      <c r="D744" s="20"/>
      <c r="E744" s="21"/>
      <c r="F744" s="23"/>
      <c r="G744" s="20"/>
      <c r="M744" s="293"/>
    </row>
    <row r="745" spans="3:13" s="25" customFormat="1" x14ac:dyDescent="0.25">
      <c r="C745" s="20"/>
      <c r="D745" s="20"/>
      <c r="E745" s="21"/>
      <c r="F745" s="23"/>
      <c r="G745" s="20"/>
      <c r="M745" s="293"/>
    </row>
    <row r="746" spans="3:13" s="25" customFormat="1" x14ac:dyDescent="0.25">
      <c r="C746" s="20"/>
      <c r="D746" s="20"/>
      <c r="E746" s="21"/>
      <c r="F746" s="23"/>
      <c r="G746" s="20"/>
      <c r="M746" s="293"/>
    </row>
    <row r="747" spans="3:13" s="25" customFormat="1" x14ac:dyDescent="0.25">
      <c r="C747" s="20"/>
      <c r="D747" s="20"/>
      <c r="E747" s="21"/>
      <c r="F747" s="23"/>
      <c r="G747" s="20"/>
      <c r="M747" s="293"/>
    </row>
    <row r="748" spans="3:13" s="25" customFormat="1" x14ac:dyDescent="0.25">
      <c r="C748" s="20"/>
      <c r="D748" s="20"/>
      <c r="E748" s="21"/>
      <c r="F748" s="23"/>
      <c r="G748" s="20"/>
      <c r="M748" s="293"/>
    </row>
    <row r="749" spans="3:13" s="25" customFormat="1" x14ac:dyDescent="0.25">
      <c r="C749" s="20"/>
      <c r="D749" s="20"/>
      <c r="E749" s="21"/>
      <c r="F749" s="23"/>
      <c r="G749" s="20"/>
      <c r="M749" s="293"/>
    </row>
    <row r="750" spans="3:13" s="25" customFormat="1" x14ac:dyDescent="0.25">
      <c r="C750" s="20"/>
      <c r="D750" s="20"/>
      <c r="E750" s="21"/>
      <c r="F750" s="23"/>
      <c r="G750" s="20"/>
      <c r="M750" s="293"/>
    </row>
    <row r="751" spans="3:13" s="25" customFormat="1" x14ac:dyDescent="0.25">
      <c r="C751" s="20"/>
      <c r="D751" s="20"/>
      <c r="E751" s="21"/>
      <c r="F751" s="23"/>
      <c r="G751" s="20"/>
      <c r="M751" s="293"/>
    </row>
    <row r="752" spans="3:13" s="25" customFormat="1" x14ac:dyDescent="0.25">
      <c r="C752" s="20"/>
      <c r="D752" s="20"/>
      <c r="E752" s="21"/>
      <c r="F752" s="23"/>
      <c r="G752" s="20"/>
      <c r="M752" s="293"/>
    </row>
    <row r="753" spans="3:13" s="25" customFormat="1" x14ac:dyDescent="0.25">
      <c r="C753" s="20"/>
      <c r="D753" s="20"/>
      <c r="E753" s="21"/>
      <c r="F753" s="23"/>
      <c r="G753" s="20"/>
      <c r="M753" s="293"/>
    </row>
    <row r="754" spans="3:13" s="25" customFormat="1" x14ac:dyDescent="0.25">
      <c r="C754" s="20"/>
      <c r="D754" s="20"/>
      <c r="E754" s="21"/>
      <c r="F754" s="23"/>
      <c r="G754" s="20"/>
      <c r="M754" s="293"/>
    </row>
    <row r="755" spans="3:13" s="25" customFormat="1" x14ac:dyDescent="0.25">
      <c r="C755" s="20"/>
      <c r="D755" s="20"/>
      <c r="E755" s="21"/>
      <c r="F755" s="23"/>
      <c r="G755" s="20"/>
      <c r="M755" s="293"/>
    </row>
    <row r="756" spans="3:13" s="25" customFormat="1" x14ac:dyDescent="0.25">
      <c r="C756" s="20"/>
      <c r="D756" s="20"/>
      <c r="E756" s="21"/>
      <c r="F756" s="23"/>
      <c r="G756" s="20"/>
      <c r="M756" s="293"/>
    </row>
    <row r="757" spans="3:13" s="25" customFormat="1" x14ac:dyDescent="0.25">
      <c r="C757" s="20"/>
      <c r="D757" s="20"/>
      <c r="E757" s="21"/>
      <c r="F757" s="23"/>
      <c r="G757" s="20"/>
      <c r="M757" s="293"/>
    </row>
    <row r="758" spans="3:13" s="25" customFormat="1" x14ac:dyDescent="0.25">
      <c r="C758" s="20"/>
      <c r="D758" s="20"/>
      <c r="E758" s="21"/>
      <c r="F758" s="23"/>
      <c r="G758" s="20"/>
      <c r="M758" s="293"/>
    </row>
    <row r="759" spans="3:13" s="25" customFormat="1" x14ac:dyDescent="0.25">
      <c r="C759" s="20"/>
      <c r="D759" s="20"/>
      <c r="E759" s="21"/>
      <c r="F759" s="23"/>
      <c r="G759" s="20"/>
      <c r="M759" s="293"/>
    </row>
    <row r="760" spans="3:13" s="25" customFormat="1" x14ac:dyDescent="0.25">
      <c r="C760" s="20"/>
      <c r="D760" s="20"/>
      <c r="E760" s="21"/>
      <c r="F760" s="23"/>
      <c r="G760" s="20"/>
      <c r="M760" s="293"/>
    </row>
    <row r="761" spans="3:13" s="25" customFormat="1" x14ac:dyDescent="0.25">
      <c r="C761" s="20"/>
      <c r="D761" s="20"/>
      <c r="E761" s="21"/>
      <c r="F761" s="23"/>
      <c r="G761" s="20"/>
      <c r="M761" s="293"/>
    </row>
    <row r="762" spans="3:13" s="25" customFormat="1" x14ac:dyDescent="0.25">
      <c r="C762" s="20"/>
      <c r="D762" s="20"/>
      <c r="E762" s="21"/>
      <c r="F762" s="23"/>
      <c r="G762" s="20"/>
      <c r="M762" s="293"/>
    </row>
    <row r="763" spans="3:13" s="25" customFormat="1" x14ac:dyDescent="0.25">
      <c r="C763" s="20"/>
      <c r="D763" s="20"/>
      <c r="E763" s="21"/>
      <c r="F763" s="23"/>
      <c r="G763" s="20"/>
      <c r="M763" s="293"/>
    </row>
    <row r="764" spans="3:13" s="25" customFormat="1" x14ac:dyDescent="0.25">
      <c r="C764" s="20"/>
      <c r="D764" s="20"/>
      <c r="E764" s="21"/>
      <c r="F764" s="23"/>
      <c r="G764" s="20"/>
      <c r="M764" s="293"/>
    </row>
    <row r="765" spans="3:13" s="25" customFormat="1" x14ac:dyDescent="0.25">
      <c r="C765" s="20"/>
      <c r="D765" s="20"/>
      <c r="E765" s="21"/>
      <c r="F765" s="23"/>
      <c r="G765" s="20"/>
      <c r="M765" s="293"/>
    </row>
    <row r="766" spans="3:13" s="25" customFormat="1" x14ac:dyDescent="0.25">
      <c r="C766" s="20"/>
      <c r="D766" s="20"/>
      <c r="E766" s="21"/>
      <c r="F766" s="23"/>
      <c r="G766" s="20"/>
      <c r="M766" s="293"/>
    </row>
    <row r="767" spans="3:13" s="25" customFormat="1" x14ac:dyDescent="0.25">
      <c r="C767" s="20"/>
      <c r="D767" s="20"/>
      <c r="E767" s="21"/>
      <c r="F767" s="23"/>
      <c r="G767" s="20"/>
      <c r="M767" s="293"/>
    </row>
    <row r="768" spans="3:13" s="25" customFormat="1" x14ac:dyDescent="0.25">
      <c r="C768" s="20"/>
      <c r="D768" s="20"/>
      <c r="E768" s="21"/>
      <c r="F768" s="23"/>
      <c r="G768" s="20"/>
      <c r="M768" s="293"/>
    </row>
    <row r="769" spans="3:13" s="25" customFormat="1" x14ac:dyDescent="0.25">
      <c r="C769" s="20"/>
      <c r="D769" s="20"/>
      <c r="E769" s="21"/>
      <c r="F769" s="23"/>
      <c r="G769" s="20"/>
      <c r="M769" s="293"/>
    </row>
    <row r="770" spans="3:13" s="25" customFormat="1" x14ac:dyDescent="0.25">
      <c r="C770" s="20"/>
      <c r="D770" s="20"/>
      <c r="E770" s="21"/>
      <c r="F770" s="23"/>
      <c r="G770" s="20"/>
      <c r="M770" s="293"/>
    </row>
    <row r="771" spans="3:13" s="25" customFormat="1" x14ac:dyDescent="0.25">
      <c r="C771" s="20"/>
      <c r="D771" s="20"/>
      <c r="E771" s="21"/>
      <c r="F771" s="23"/>
      <c r="G771" s="20"/>
      <c r="M771" s="293"/>
    </row>
    <row r="772" spans="3:13" s="25" customFormat="1" x14ac:dyDescent="0.25">
      <c r="C772" s="20"/>
      <c r="D772" s="20"/>
      <c r="E772" s="21"/>
      <c r="F772" s="23"/>
      <c r="G772" s="20"/>
      <c r="M772" s="293"/>
    </row>
    <row r="773" spans="3:13" s="25" customFormat="1" x14ac:dyDescent="0.25">
      <c r="C773" s="20"/>
      <c r="D773" s="20"/>
      <c r="E773" s="21"/>
      <c r="F773" s="23"/>
      <c r="G773" s="20"/>
      <c r="M773" s="293"/>
    </row>
    <row r="774" spans="3:13" s="25" customFormat="1" x14ac:dyDescent="0.25">
      <c r="C774" s="20"/>
      <c r="D774" s="20"/>
      <c r="E774" s="21"/>
      <c r="F774" s="23"/>
      <c r="G774" s="20"/>
      <c r="M774" s="293"/>
    </row>
    <row r="775" spans="3:13" s="25" customFormat="1" x14ac:dyDescent="0.25">
      <c r="C775" s="20"/>
      <c r="D775" s="20"/>
      <c r="E775" s="21"/>
      <c r="F775" s="23"/>
      <c r="G775" s="20"/>
      <c r="M775" s="293"/>
    </row>
    <row r="776" spans="3:13" s="25" customFormat="1" x14ac:dyDescent="0.25">
      <c r="C776" s="20"/>
      <c r="D776" s="20"/>
      <c r="E776" s="21"/>
      <c r="F776" s="23"/>
      <c r="G776" s="20"/>
      <c r="M776" s="293"/>
    </row>
    <row r="777" spans="3:13" s="25" customFormat="1" x14ac:dyDescent="0.25">
      <c r="C777" s="20"/>
      <c r="D777" s="20"/>
      <c r="E777" s="21"/>
      <c r="F777" s="23"/>
      <c r="G777" s="20"/>
      <c r="M777" s="293"/>
    </row>
    <row r="778" spans="3:13" s="25" customFormat="1" x14ac:dyDescent="0.25">
      <c r="C778" s="20"/>
      <c r="D778" s="20"/>
      <c r="E778" s="21"/>
      <c r="F778" s="23"/>
      <c r="G778" s="20"/>
      <c r="M778" s="293"/>
    </row>
    <row r="779" spans="3:13" s="25" customFormat="1" x14ac:dyDescent="0.25">
      <c r="C779" s="20"/>
      <c r="D779" s="20"/>
      <c r="E779" s="21"/>
      <c r="F779" s="23"/>
      <c r="G779" s="20"/>
      <c r="M779" s="293"/>
    </row>
    <row r="780" spans="3:13" s="25" customFormat="1" x14ac:dyDescent="0.25">
      <c r="C780" s="20"/>
      <c r="D780" s="20"/>
      <c r="E780" s="21"/>
      <c r="F780" s="23"/>
      <c r="G780" s="20"/>
      <c r="M780" s="293"/>
    </row>
    <row r="781" spans="3:13" s="25" customFormat="1" x14ac:dyDescent="0.25">
      <c r="C781" s="20"/>
      <c r="D781" s="20"/>
      <c r="E781" s="21"/>
      <c r="F781" s="23"/>
      <c r="G781" s="20"/>
      <c r="M781" s="293"/>
    </row>
    <row r="782" spans="3:13" s="25" customFormat="1" x14ac:dyDescent="0.25">
      <c r="C782" s="20"/>
      <c r="D782" s="20"/>
      <c r="E782" s="21"/>
      <c r="F782" s="23"/>
      <c r="G782" s="20"/>
      <c r="M782" s="293"/>
    </row>
    <row r="783" spans="3:13" s="25" customFormat="1" x14ac:dyDescent="0.25">
      <c r="C783" s="20"/>
      <c r="D783" s="20"/>
      <c r="E783" s="21"/>
      <c r="F783" s="23"/>
      <c r="G783" s="20"/>
      <c r="M783" s="293"/>
    </row>
    <row r="784" spans="3:13" s="25" customFormat="1" x14ac:dyDescent="0.25">
      <c r="C784" s="20"/>
      <c r="D784" s="20"/>
      <c r="E784" s="21"/>
      <c r="F784" s="23"/>
      <c r="G784" s="20"/>
      <c r="M784" s="293"/>
    </row>
    <row r="785" spans="3:13" s="25" customFormat="1" x14ac:dyDescent="0.25">
      <c r="C785" s="20"/>
      <c r="D785" s="20"/>
      <c r="E785" s="21"/>
      <c r="F785" s="23"/>
      <c r="G785" s="20"/>
      <c r="M785" s="293"/>
    </row>
    <row r="786" spans="3:13" s="25" customFormat="1" x14ac:dyDescent="0.25">
      <c r="C786" s="20"/>
      <c r="D786" s="20"/>
      <c r="E786" s="21"/>
      <c r="F786" s="23"/>
      <c r="G786" s="20"/>
      <c r="M786" s="293"/>
    </row>
    <row r="787" spans="3:13" s="25" customFormat="1" x14ac:dyDescent="0.25">
      <c r="C787" s="20"/>
      <c r="D787" s="20"/>
      <c r="E787" s="21"/>
      <c r="F787" s="23"/>
      <c r="G787" s="20"/>
      <c r="M787" s="293"/>
    </row>
    <row r="788" spans="3:13" s="25" customFormat="1" x14ac:dyDescent="0.25">
      <c r="C788" s="20"/>
      <c r="D788" s="20"/>
      <c r="E788" s="21"/>
      <c r="F788" s="23"/>
      <c r="G788" s="20"/>
      <c r="M788" s="293"/>
    </row>
    <row r="789" spans="3:13" s="25" customFormat="1" x14ac:dyDescent="0.25">
      <c r="C789" s="20"/>
      <c r="D789" s="20"/>
      <c r="E789" s="21"/>
      <c r="F789" s="23"/>
      <c r="G789" s="20"/>
      <c r="M789" s="293"/>
    </row>
    <row r="790" spans="3:13" s="25" customFormat="1" x14ac:dyDescent="0.25">
      <c r="C790" s="20"/>
      <c r="D790" s="20"/>
      <c r="E790" s="21"/>
      <c r="F790" s="23"/>
      <c r="G790" s="20"/>
      <c r="M790" s="293"/>
    </row>
    <row r="791" spans="3:13" s="25" customFormat="1" x14ac:dyDescent="0.25">
      <c r="C791" s="20"/>
      <c r="D791" s="20"/>
      <c r="E791" s="21"/>
      <c r="F791" s="23"/>
      <c r="G791" s="20"/>
      <c r="M791" s="293"/>
    </row>
    <row r="792" spans="3:13" s="25" customFormat="1" x14ac:dyDescent="0.25">
      <c r="C792" s="20"/>
      <c r="D792" s="20"/>
      <c r="E792" s="21"/>
      <c r="F792" s="23"/>
      <c r="G792" s="20"/>
      <c r="M792" s="293"/>
    </row>
    <row r="793" spans="3:13" s="25" customFormat="1" x14ac:dyDescent="0.25">
      <c r="C793" s="20"/>
      <c r="D793" s="20"/>
      <c r="E793" s="21"/>
      <c r="F793" s="23"/>
      <c r="G793" s="20"/>
      <c r="M793" s="293"/>
    </row>
    <row r="794" spans="3:13" s="25" customFormat="1" x14ac:dyDescent="0.25">
      <c r="C794" s="20"/>
      <c r="D794" s="20"/>
      <c r="E794" s="21"/>
      <c r="F794" s="23"/>
      <c r="G794" s="20"/>
      <c r="M794" s="293"/>
    </row>
    <row r="795" spans="3:13" s="25" customFormat="1" x14ac:dyDescent="0.25">
      <c r="C795" s="20"/>
      <c r="D795" s="20"/>
      <c r="E795" s="21"/>
      <c r="F795" s="23"/>
      <c r="G795" s="20"/>
      <c r="M795" s="293"/>
    </row>
    <row r="796" spans="3:13" s="25" customFormat="1" x14ac:dyDescent="0.25">
      <c r="C796" s="20"/>
      <c r="D796" s="20"/>
      <c r="E796" s="21"/>
      <c r="F796" s="23"/>
      <c r="G796" s="20"/>
      <c r="M796" s="293"/>
    </row>
    <row r="797" spans="3:13" s="25" customFormat="1" x14ac:dyDescent="0.25">
      <c r="C797" s="20"/>
      <c r="D797" s="20"/>
      <c r="E797" s="21"/>
      <c r="F797" s="23"/>
      <c r="G797" s="20"/>
      <c r="M797" s="293"/>
    </row>
    <row r="798" spans="3:13" s="25" customFormat="1" x14ac:dyDescent="0.25">
      <c r="C798" s="20"/>
      <c r="D798" s="20"/>
      <c r="E798" s="21"/>
      <c r="F798" s="23"/>
      <c r="G798" s="20"/>
      <c r="M798" s="293"/>
    </row>
    <row r="799" spans="3:13" s="25" customFormat="1" x14ac:dyDescent="0.25">
      <c r="C799" s="20"/>
      <c r="D799" s="20"/>
      <c r="E799" s="21"/>
      <c r="F799" s="23"/>
      <c r="G799" s="20"/>
      <c r="M799" s="293"/>
    </row>
    <row r="800" spans="3:13" s="25" customFormat="1" x14ac:dyDescent="0.25">
      <c r="C800" s="20"/>
      <c r="D800" s="20"/>
      <c r="E800" s="21"/>
      <c r="F800" s="23"/>
      <c r="G800" s="20"/>
      <c r="M800" s="293"/>
    </row>
    <row r="801" spans="3:13" s="25" customFormat="1" x14ac:dyDescent="0.25">
      <c r="C801" s="20"/>
      <c r="D801" s="20"/>
      <c r="E801" s="21"/>
      <c r="F801" s="23"/>
      <c r="G801" s="20"/>
      <c r="M801" s="293"/>
    </row>
    <row r="802" spans="3:13" s="25" customFormat="1" x14ac:dyDescent="0.25">
      <c r="C802" s="20"/>
      <c r="D802" s="20"/>
      <c r="E802" s="21"/>
      <c r="F802" s="23"/>
      <c r="G802" s="20"/>
      <c r="M802" s="293"/>
    </row>
    <row r="803" spans="3:13" s="25" customFormat="1" x14ac:dyDescent="0.25">
      <c r="C803" s="20"/>
      <c r="D803" s="20"/>
      <c r="E803" s="21"/>
      <c r="F803" s="23"/>
      <c r="G803" s="20"/>
      <c r="M803" s="293"/>
    </row>
    <row r="804" spans="3:13" s="25" customFormat="1" x14ac:dyDescent="0.25">
      <c r="C804" s="20"/>
      <c r="D804" s="20"/>
      <c r="E804" s="21"/>
      <c r="F804" s="23"/>
      <c r="G804" s="20"/>
      <c r="M804" s="293"/>
    </row>
    <row r="805" spans="3:13" s="25" customFormat="1" x14ac:dyDescent="0.25">
      <c r="C805" s="20"/>
      <c r="D805" s="20"/>
      <c r="E805" s="21"/>
      <c r="F805" s="23"/>
      <c r="G805" s="20"/>
      <c r="M805" s="293"/>
    </row>
    <row r="806" spans="3:13" s="25" customFormat="1" x14ac:dyDescent="0.25">
      <c r="C806" s="20"/>
      <c r="D806" s="20"/>
      <c r="E806" s="21"/>
      <c r="F806" s="23"/>
      <c r="G806" s="20"/>
      <c r="M806" s="293"/>
    </row>
    <row r="807" spans="3:13" s="25" customFormat="1" x14ac:dyDescent="0.25">
      <c r="C807" s="20"/>
      <c r="D807" s="20"/>
      <c r="E807" s="21"/>
      <c r="F807" s="23"/>
      <c r="G807" s="20"/>
      <c r="M807" s="293"/>
    </row>
    <row r="808" spans="3:13" s="25" customFormat="1" x14ac:dyDescent="0.25">
      <c r="C808" s="20"/>
      <c r="D808" s="20"/>
      <c r="E808" s="21"/>
      <c r="F808" s="23"/>
      <c r="G808" s="20"/>
      <c r="M808" s="293"/>
    </row>
    <row r="809" spans="3:13" s="25" customFormat="1" x14ac:dyDescent="0.25">
      <c r="C809" s="20"/>
      <c r="D809" s="20"/>
      <c r="E809" s="21"/>
      <c r="F809" s="23"/>
      <c r="G809" s="20"/>
      <c r="M809" s="293"/>
    </row>
    <row r="810" spans="3:13" s="25" customFormat="1" x14ac:dyDescent="0.25">
      <c r="C810" s="20"/>
      <c r="D810" s="20"/>
      <c r="E810" s="21"/>
      <c r="F810" s="23"/>
      <c r="G810" s="20"/>
      <c r="M810" s="293"/>
    </row>
    <row r="811" spans="3:13" s="25" customFormat="1" x14ac:dyDescent="0.25">
      <c r="C811" s="20"/>
      <c r="D811" s="20"/>
      <c r="E811" s="21"/>
      <c r="F811" s="23"/>
      <c r="G811" s="20"/>
      <c r="M811" s="293"/>
    </row>
    <row r="812" spans="3:13" s="25" customFormat="1" x14ac:dyDescent="0.25">
      <c r="C812" s="20"/>
      <c r="D812" s="20"/>
      <c r="E812" s="21"/>
      <c r="F812" s="23"/>
      <c r="G812" s="20"/>
      <c r="M812" s="293"/>
    </row>
    <row r="813" spans="3:13" s="25" customFormat="1" x14ac:dyDescent="0.25">
      <c r="C813" s="20"/>
      <c r="D813" s="20"/>
      <c r="E813" s="21"/>
      <c r="F813" s="23"/>
      <c r="G813" s="20"/>
      <c r="M813" s="293"/>
    </row>
    <row r="814" spans="3:13" s="25" customFormat="1" x14ac:dyDescent="0.25">
      <c r="C814" s="20"/>
      <c r="D814" s="20"/>
      <c r="E814" s="21"/>
      <c r="F814" s="23"/>
      <c r="G814" s="20"/>
      <c r="M814" s="293"/>
    </row>
    <row r="815" spans="3:13" s="25" customFormat="1" x14ac:dyDescent="0.25">
      <c r="C815" s="20"/>
      <c r="D815" s="20"/>
      <c r="E815" s="21"/>
      <c r="F815" s="23"/>
      <c r="G815" s="20"/>
      <c r="M815" s="293"/>
    </row>
    <row r="816" spans="3:13" s="25" customFormat="1" x14ac:dyDescent="0.25">
      <c r="C816" s="20"/>
      <c r="D816" s="20"/>
      <c r="E816" s="21"/>
      <c r="F816" s="23"/>
      <c r="G816" s="20"/>
      <c r="M816" s="293"/>
    </row>
    <row r="817" spans="3:13" s="25" customFormat="1" x14ac:dyDescent="0.25">
      <c r="C817" s="20"/>
      <c r="D817" s="20"/>
      <c r="E817" s="21"/>
      <c r="F817" s="23"/>
      <c r="G817" s="20"/>
      <c r="M817" s="293"/>
    </row>
    <row r="818" spans="3:13" s="25" customFormat="1" x14ac:dyDescent="0.25">
      <c r="C818" s="20"/>
      <c r="D818" s="20"/>
      <c r="E818" s="21"/>
      <c r="F818" s="23"/>
      <c r="G818" s="20"/>
      <c r="M818" s="293"/>
    </row>
    <row r="819" spans="3:13" s="25" customFormat="1" x14ac:dyDescent="0.25">
      <c r="C819" s="20"/>
      <c r="D819" s="20"/>
      <c r="E819" s="21"/>
      <c r="F819" s="23"/>
      <c r="G819" s="20"/>
      <c r="M819" s="293"/>
    </row>
    <row r="820" spans="3:13" s="25" customFormat="1" x14ac:dyDescent="0.25">
      <c r="C820" s="20"/>
      <c r="D820" s="20"/>
      <c r="E820" s="21"/>
      <c r="F820" s="23"/>
      <c r="G820" s="20"/>
      <c r="M820" s="293"/>
    </row>
    <row r="821" spans="3:13" s="25" customFormat="1" x14ac:dyDescent="0.25">
      <c r="C821" s="20"/>
      <c r="D821" s="20"/>
      <c r="E821" s="21"/>
      <c r="F821" s="23"/>
      <c r="G821" s="20"/>
      <c r="M821" s="293"/>
    </row>
    <row r="822" spans="3:13" s="25" customFormat="1" x14ac:dyDescent="0.25">
      <c r="C822" s="20"/>
      <c r="D822" s="20"/>
      <c r="E822" s="21"/>
      <c r="F822" s="23"/>
      <c r="G822" s="20"/>
      <c r="M822" s="293"/>
    </row>
    <row r="823" spans="3:13" s="25" customFormat="1" x14ac:dyDescent="0.25">
      <c r="C823" s="20"/>
      <c r="D823" s="20"/>
      <c r="E823" s="21"/>
      <c r="F823" s="23"/>
      <c r="G823" s="20"/>
      <c r="M823" s="293"/>
    </row>
    <row r="824" spans="3:13" s="25" customFormat="1" x14ac:dyDescent="0.25">
      <c r="C824" s="20"/>
      <c r="D824" s="20"/>
      <c r="E824" s="21"/>
      <c r="F824" s="23"/>
      <c r="G824" s="20"/>
      <c r="M824" s="293"/>
    </row>
    <row r="825" spans="3:13" s="25" customFormat="1" x14ac:dyDescent="0.25">
      <c r="C825" s="20"/>
      <c r="D825" s="20"/>
      <c r="E825" s="21"/>
      <c r="F825" s="23"/>
      <c r="G825" s="20"/>
      <c r="M825" s="293"/>
    </row>
    <row r="826" spans="3:13" s="25" customFormat="1" x14ac:dyDescent="0.25">
      <c r="C826" s="20"/>
      <c r="D826" s="20"/>
      <c r="E826" s="21"/>
      <c r="F826" s="23"/>
      <c r="G826" s="20"/>
      <c r="M826" s="293"/>
    </row>
    <row r="827" spans="3:13" s="25" customFormat="1" x14ac:dyDescent="0.25">
      <c r="C827" s="20"/>
      <c r="D827" s="20"/>
      <c r="E827" s="21"/>
      <c r="F827" s="23"/>
      <c r="G827" s="20"/>
      <c r="M827" s="293"/>
    </row>
    <row r="828" spans="3:13" s="25" customFormat="1" x14ac:dyDescent="0.25">
      <c r="C828" s="20"/>
      <c r="D828" s="20"/>
      <c r="E828" s="21"/>
      <c r="F828" s="23"/>
      <c r="G828" s="20"/>
      <c r="M828" s="293"/>
    </row>
    <row r="829" spans="3:13" s="25" customFormat="1" x14ac:dyDescent="0.25">
      <c r="C829" s="20"/>
      <c r="D829" s="20"/>
      <c r="E829" s="21"/>
      <c r="F829" s="23"/>
      <c r="G829" s="20"/>
      <c r="M829" s="293"/>
    </row>
    <row r="830" spans="3:13" s="25" customFormat="1" x14ac:dyDescent="0.25">
      <c r="C830" s="20"/>
      <c r="D830" s="20"/>
      <c r="E830" s="21"/>
      <c r="F830" s="23"/>
      <c r="G830" s="20"/>
      <c r="M830" s="293"/>
    </row>
    <row r="831" spans="3:13" s="25" customFormat="1" x14ac:dyDescent="0.25">
      <c r="C831" s="20"/>
      <c r="D831" s="20"/>
      <c r="E831" s="21"/>
      <c r="F831" s="23"/>
      <c r="G831" s="20"/>
      <c r="M831" s="293"/>
    </row>
    <row r="832" spans="3:13" s="25" customFormat="1" x14ac:dyDescent="0.25">
      <c r="C832" s="20"/>
      <c r="D832" s="20"/>
      <c r="E832" s="21"/>
      <c r="F832" s="23"/>
      <c r="G832" s="20"/>
      <c r="M832" s="293"/>
    </row>
    <row r="833" spans="3:13" s="25" customFormat="1" x14ac:dyDescent="0.25">
      <c r="C833" s="20"/>
      <c r="D833" s="20"/>
      <c r="E833" s="21"/>
      <c r="F833" s="23"/>
      <c r="G833" s="20"/>
      <c r="M833" s="293"/>
    </row>
    <row r="834" spans="3:13" s="25" customFormat="1" x14ac:dyDescent="0.25">
      <c r="C834" s="20"/>
      <c r="D834" s="20"/>
      <c r="E834" s="21"/>
      <c r="F834" s="23"/>
      <c r="G834" s="20"/>
      <c r="M834" s="293"/>
    </row>
    <row r="835" spans="3:13" s="25" customFormat="1" x14ac:dyDescent="0.25">
      <c r="C835" s="20"/>
      <c r="D835" s="20"/>
      <c r="E835" s="21"/>
      <c r="F835" s="23"/>
      <c r="G835" s="20"/>
      <c r="M835" s="293"/>
    </row>
    <row r="836" spans="3:13" s="25" customFormat="1" x14ac:dyDescent="0.25">
      <c r="C836" s="20"/>
      <c r="D836" s="20"/>
      <c r="E836" s="21"/>
      <c r="F836" s="23"/>
      <c r="G836" s="20"/>
      <c r="M836" s="293"/>
    </row>
    <row r="837" spans="3:13" s="25" customFormat="1" x14ac:dyDescent="0.25">
      <c r="C837" s="20"/>
      <c r="D837" s="20"/>
      <c r="E837" s="21"/>
      <c r="F837" s="23"/>
      <c r="G837" s="20"/>
      <c r="M837" s="293"/>
    </row>
    <row r="838" spans="3:13" s="25" customFormat="1" x14ac:dyDescent="0.25">
      <c r="C838" s="20"/>
      <c r="D838" s="20"/>
      <c r="E838" s="21"/>
      <c r="F838" s="23"/>
      <c r="G838" s="20"/>
      <c r="M838" s="293"/>
    </row>
    <row r="839" spans="3:13" s="25" customFormat="1" x14ac:dyDescent="0.25">
      <c r="C839" s="20"/>
      <c r="D839" s="20"/>
      <c r="E839" s="21"/>
      <c r="F839" s="23"/>
      <c r="G839" s="20"/>
      <c r="M839" s="293"/>
    </row>
    <row r="840" spans="3:13" s="25" customFormat="1" x14ac:dyDescent="0.25">
      <c r="C840" s="20"/>
      <c r="D840" s="20"/>
      <c r="E840" s="21"/>
      <c r="F840" s="23"/>
      <c r="G840" s="20"/>
      <c r="M840" s="293"/>
    </row>
    <row r="841" spans="3:13" s="25" customFormat="1" x14ac:dyDescent="0.25">
      <c r="C841" s="20"/>
      <c r="D841" s="20"/>
      <c r="E841" s="21"/>
      <c r="F841" s="23"/>
      <c r="G841" s="20"/>
      <c r="M841" s="293"/>
    </row>
    <row r="842" spans="3:13" s="25" customFormat="1" x14ac:dyDescent="0.25">
      <c r="C842" s="20"/>
      <c r="D842" s="20"/>
      <c r="E842" s="21"/>
      <c r="F842" s="23"/>
      <c r="G842" s="20"/>
      <c r="M842" s="293"/>
    </row>
    <row r="843" spans="3:13" s="25" customFormat="1" x14ac:dyDescent="0.25">
      <c r="C843" s="20"/>
      <c r="D843" s="20"/>
      <c r="E843" s="21"/>
      <c r="F843" s="23"/>
      <c r="G843" s="20"/>
      <c r="M843" s="293"/>
    </row>
    <row r="844" spans="3:13" s="25" customFormat="1" x14ac:dyDescent="0.25">
      <c r="C844" s="20"/>
      <c r="D844" s="20"/>
      <c r="E844" s="21"/>
      <c r="F844" s="23"/>
      <c r="G844" s="20"/>
      <c r="M844" s="293"/>
    </row>
    <row r="845" spans="3:13" s="25" customFormat="1" x14ac:dyDescent="0.25">
      <c r="C845" s="20"/>
      <c r="D845" s="20"/>
      <c r="E845" s="21"/>
      <c r="F845" s="23"/>
      <c r="G845" s="20"/>
      <c r="M845" s="293"/>
    </row>
    <row r="846" spans="3:13" s="25" customFormat="1" x14ac:dyDescent="0.25">
      <c r="C846" s="20"/>
      <c r="D846" s="20"/>
      <c r="E846" s="21"/>
      <c r="F846" s="23"/>
      <c r="G846" s="20"/>
      <c r="M846" s="293"/>
    </row>
    <row r="847" spans="3:13" s="25" customFormat="1" x14ac:dyDescent="0.25">
      <c r="C847" s="20"/>
      <c r="D847" s="20"/>
      <c r="E847" s="21"/>
      <c r="F847" s="23"/>
      <c r="G847" s="20"/>
      <c r="M847" s="293"/>
    </row>
    <row r="848" spans="3:13" s="25" customFormat="1" x14ac:dyDescent="0.25">
      <c r="C848" s="20"/>
      <c r="D848" s="20"/>
      <c r="E848" s="21"/>
      <c r="F848" s="23"/>
      <c r="G848" s="20"/>
      <c r="M848" s="293"/>
    </row>
    <row r="849" spans="3:13" s="25" customFormat="1" x14ac:dyDescent="0.25">
      <c r="C849" s="20"/>
      <c r="D849" s="20"/>
      <c r="E849" s="21"/>
      <c r="F849" s="23"/>
      <c r="G849" s="20"/>
      <c r="M849" s="293"/>
    </row>
    <row r="850" spans="3:13" s="25" customFormat="1" x14ac:dyDescent="0.25">
      <c r="C850" s="20"/>
      <c r="D850" s="20"/>
      <c r="E850" s="21"/>
      <c r="F850" s="23"/>
      <c r="G850" s="20"/>
      <c r="M850" s="293"/>
    </row>
    <row r="851" spans="3:13" s="25" customFormat="1" x14ac:dyDescent="0.25">
      <c r="C851" s="20"/>
      <c r="D851" s="20"/>
      <c r="E851" s="21"/>
      <c r="F851" s="23"/>
      <c r="G851" s="20"/>
      <c r="M851" s="293"/>
    </row>
    <row r="852" spans="3:13" s="25" customFormat="1" x14ac:dyDescent="0.25">
      <c r="C852" s="20"/>
      <c r="D852" s="20"/>
      <c r="E852" s="21"/>
      <c r="F852" s="23"/>
      <c r="G852" s="20"/>
      <c r="M852" s="293"/>
    </row>
    <row r="853" spans="3:13" s="25" customFormat="1" x14ac:dyDescent="0.25">
      <c r="C853" s="20"/>
      <c r="D853" s="20"/>
      <c r="E853" s="21"/>
      <c r="F853" s="23"/>
      <c r="G853" s="20"/>
      <c r="M853" s="293"/>
    </row>
    <row r="854" spans="3:13" s="25" customFormat="1" x14ac:dyDescent="0.25">
      <c r="C854" s="20"/>
      <c r="D854" s="20"/>
      <c r="E854" s="21"/>
      <c r="F854" s="23"/>
      <c r="G854" s="20"/>
      <c r="M854" s="293"/>
    </row>
    <row r="855" spans="3:13" s="25" customFormat="1" x14ac:dyDescent="0.25">
      <c r="C855" s="20"/>
      <c r="D855" s="20"/>
      <c r="E855" s="21"/>
      <c r="F855" s="23"/>
      <c r="G855" s="20"/>
      <c r="M855" s="293"/>
    </row>
    <row r="856" spans="3:13" s="25" customFormat="1" x14ac:dyDescent="0.25">
      <c r="C856" s="20"/>
      <c r="D856" s="20"/>
      <c r="E856" s="21"/>
      <c r="F856" s="23"/>
      <c r="G856" s="20"/>
      <c r="M856" s="293"/>
    </row>
    <row r="857" spans="3:13" s="25" customFormat="1" x14ac:dyDescent="0.25">
      <c r="C857" s="20"/>
      <c r="D857" s="20"/>
      <c r="E857" s="21"/>
      <c r="F857" s="23"/>
      <c r="G857" s="20"/>
      <c r="M857" s="293"/>
    </row>
    <row r="858" spans="3:13" s="25" customFormat="1" x14ac:dyDescent="0.25">
      <c r="C858" s="20"/>
      <c r="D858" s="20"/>
      <c r="E858" s="21"/>
      <c r="F858" s="23"/>
      <c r="G858" s="20"/>
      <c r="M858" s="293"/>
    </row>
    <row r="859" spans="3:13" s="25" customFormat="1" x14ac:dyDescent="0.25">
      <c r="C859" s="20"/>
      <c r="D859" s="20"/>
      <c r="E859" s="21"/>
      <c r="F859" s="23"/>
      <c r="G859" s="20"/>
      <c r="M859" s="293"/>
    </row>
    <row r="860" spans="3:13" s="25" customFormat="1" x14ac:dyDescent="0.25">
      <c r="C860" s="20"/>
      <c r="D860" s="20"/>
      <c r="E860" s="21"/>
      <c r="F860" s="23"/>
      <c r="G860" s="20"/>
      <c r="M860" s="293"/>
    </row>
    <row r="861" spans="3:13" s="25" customFormat="1" x14ac:dyDescent="0.25">
      <c r="C861" s="20"/>
      <c r="D861" s="20"/>
      <c r="E861" s="21"/>
      <c r="F861" s="23"/>
      <c r="G861" s="20"/>
      <c r="M861" s="293"/>
    </row>
    <row r="862" spans="3:13" s="25" customFormat="1" x14ac:dyDescent="0.25">
      <c r="C862" s="20"/>
      <c r="D862" s="20"/>
      <c r="E862" s="21"/>
      <c r="F862" s="23"/>
      <c r="G862" s="20"/>
      <c r="M862" s="293"/>
    </row>
    <row r="863" spans="3:13" s="25" customFormat="1" x14ac:dyDescent="0.25">
      <c r="C863" s="20"/>
      <c r="D863" s="20"/>
      <c r="E863" s="21"/>
      <c r="F863" s="23"/>
      <c r="G863" s="20"/>
      <c r="M863" s="293"/>
    </row>
    <row r="864" spans="3:13" s="25" customFormat="1" x14ac:dyDescent="0.25">
      <c r="C864" s="20"/>
      <c r="D864" s="20"/>
      <c r="E864" s="21"/>
      <c r="F864" s="23"/>
      <c r="G864" s="20"/>
      <c r="M864" s="293"/>
    </row>
    <row r="865" spans="3:13" s="25" customFormat="1" x14ac:dyDescent="0.25">
      <c r="C865" s="20"/>
      <c r="D865" s="20"/>
      <c r="E865" s="21"/>
      <c r="F865" s="23"/>
      <c r="G865" s="20"/>
      <c r="M865" s="293"/>
    </row>
    <row r="866" spans="3:13" s="25" customFormat="1" x14ac:dyDescent="0.25">
      <c r="C866" s="20"/>
      <c r="D866" s="20"/>
      <c r="E866" s="21"/>
      <c r="F866" s="23"/>
      <c r="G866" s="20"/>
      <c r="M866" s="293"/>
    </row>
    <row r="867" spans="3:13" s="25" customFormat="1" x14ac:dyDescent="0.25">
      <c r="C867" s="20"/>
      <c r="D867" s="20"/>
      <c r="E867" s="21"/>
      <c r="F867" s="23"/>
      <c r="G867" s="20"/>
      <c r="M867" s="293"/>
    </row>
    <row r="868" spans="3:13" s="25" customFormat="1" x14ac:dyDescent="0.25">
      <c r="C868" s="20"/>
      <c r="D868" s="20"/>
      <c r="E868" s="21"/>
      <c r="F868" s="23"/>
      <c r="G868" s="20"/>
      <c r="M868" s="293"/>
    </row>
    <row r="869" spans="3:13" s="25" customFormat="1" x14ac:dyDescent="0.25">
      <c r="C869" s="20"/>
      <c r="D869" s="20"/>
      <c r="E869" s="21"/>
      <c r="F869" s="23"/>
      <c r="G869" s="20"/>
      <c r="M869" s="293"/>
    </row>
    <row r="870" spans="3:13" s="25" customFormat="1" x14ac:dyDescent="0.25">
      <c r="C870" s="20"/>
      <c r="D870" s="20"/>
      <c r="E870" s="21"/>
      <c r="F870" s="23"/>
      <c r="G870" s="20"/>
      <c r="M870" s="293"/>
    </row>
    <row r="871" spans="3:13" s="25" customFormat="1" x14ac:dyDescent="0.25">
      <c r="C871" s="20"/>
      <c r="D871" s="20"/>
      <c r="E871" s="21"/>
      <c r="F871" s="23"/>
      <c r="G871" s="20"/>
      <c r="M871" s="293"/>
    </row>
    <row r="872" spans="3:13" s="25" customFormat="1" x14ac:dyDescent="0.25">
      <c r="C872" s="20"/>
      <c r="D872" s="20"/>
      <c r="E872" s="21"/>
      <c r="F872" s="23"/>
      <c r="G872" s="20"/>
      <c r="M872" s="293"/>
    </row>
    <row r="873" spans="3:13" s="25" customFormat="1" x14ac:dyDescent="0.25">
      <c r="C873" s="20"/>
      <c r="D873" s="20"/>
      <c r="E873" s="21"/>
      <c r="F873" s="23"/>
      <c r="G873" s="20"/>
      <c r="M873" s="293"/>
    </row>
    <row r="874" spans="3:13" s="25" customFormat="1" x14ac:dyDescent="0.25">
      <c r="C874" s="20"/>
      <c r="D874" s="20"/>
      <c r="E874" s="21"/>
      <c r="F874" s="23"/>
      <c r="G874" s="20"/>
      <c r="M874" s="293"/>
    </row>
    <row r="875" spans="3:13" s="25" customFormat="1" x14ac:dyDescent="0.25">
      <c r="C875" s="20"/>
      <c r="D875" s="20"/>
      <c r="E875" s="21"/>
      <c r="F875" s="23"/>
      <c r="G875" s="20"/>
      <c r="M875" s="293"/>
    </row>
    <row r="876" spans="3:13" s="25" customFormat="1" x14ac:dyDescent="0.25">
      <c r="C876" s="20"/>
      <c r="D876" s="20"/>
      <c r="E876" s="21"/>
      <c r="F876" s="23"/>
      <c r="G876" s="20"/>
      <c r="M876" s="293"/>
    </row>
    <row r="877" spans="3:13" s="25" customFormat="1" x14ac:dyDescent="0.25">
      <c r="C877" s="20"/>
      <c r="D877" s="20"/>
      <c r="E877" s="21"/>
      <c r="F877" s="23"/>
      <c r="G877" s="20"/>
      <c r="M877" s="293"/>
    </row>
    <row r="878" spans="3:13" s="25" customFormat="1" x14ac:dyDescent="0.25">
      <c r="C878" s="20"/>
      <c r="D878" s="20"/>
      <c r="E878" s="21"/>
      <c r="F878" s="23"/>
      <c r="G878" s="20"/>
      <c r="M878" s="293"/>
    </row>
    <row r="879" spans="3:13" s="25" customFormat="1" x14ac:dyDescent="0.25">
      <c r="C879" s="20"/>
      <c r="D879" s="20"/>
      <c r="E879" s="21"/>
      <c r="F879" s="23"/>
      <c r="G879" s="20"/>
      <c r="M879" s="293"/>
    </row>
    <row r="880" spans="3:13" s="25" customFormat="1" x14ac:dyDescent="0.25">
      <c r="C880" s="20"/>
      <c r="D880" s="20"/>
      <c r="E880" s="21"/>
      <c r="F880" s="23"/>
      <c r="G880" s="20"/>
      <c r="M880" s="293"/>
    </row>
    <row r="881" spans="3:13" s="25" customFormat="1" x14ac:dyDescent="0.25">
      <c r="C881" s="20"/>
      <c r="D881" s="20"/>
      <c r="E881" s="21"/>
      <c r="F881" s="23"/>
      <c r="G881" s="20"/>
      <c r="M881" s="293"/>
    </row>
    <row r="882" spans="3:13" s="25" customFormat="1" x14ac:dyDescent="0.25">
      <c r="C882" s="20"/>
      <c r="D882" s="20"/>
      <c r="E882" s="21"/>
      <c r="F882" s="23"/>
      <c r="G882" s="20"/>
      <c r="M882" s="293"/>
    </row>
    <row r="883" spans="3:13" s="25" customFormat="1" x14ac:dyDescent="0.25">
      <c r="C883" s="20"/>
      <c r="D883" s="20"/>
      <c r="E883" s="21"/>
      <c r="F883" s="23"/>
      <c r="G883" s="20"/>
      <c r="M883" s="293"/>
    </row>
    <row r="884" spans="3:13" s="25" customFormat="1" x14ac:dyDescent="0.25">
      <c r="C884" s="20"/>
      <c r="D884" s="20"/>
      <c r="E884" s="21"/>
      <c r="F884" s="23"/>
      <c r="G884" s="20"/>
      <c r="M884" s="293"/>
    </row>
    <row r="885" spans="3:13" s="25" customFormat="1" x14ac:dyDescent="0.25">
      <c r="C885" s="20"/>
      <c r="D885" s="20"/>
      <c r="E885" s="21"/>
      <c r="F885" s="23"/>
      <c r="G885" s="20"/>
      <c r="M885" s="293"/>
    </row>
    <row r="886" spans="3:13" s="25" customFormat="1" x14ac:dyDescent="0.25">
      <c r="C886" s="20"/>
      <c r="D886" s="20"/>
      <c r="E886" s="21"/>
      <c r="F886" s="23"/>
      <c r="G886" s="20"/>
      <c r="M886" s="293"/>
    </row>
    <row r="887" spans="3:13" s="25" customFormat="1" x14ac:dyDescent="0.25">
      <c r="C887" s="20"/>
      <c r="D887" s="20"/>
      <c r="E887" s="21"/>
      <c r="F887" s="23"/>
      <c r="G887" s="20"/>
      <c r="M887" s="293"/>
    </row>
    <row r="888" spans="3:13" s="25" customFormat="1" x14ac:dyDescent="0.25">
      <c r="C888" s="20"/>
      <c r="D888" s="20"/>
      <c r="E888" s="21"/>
      <c r="F888" s="23"/>
      <c r="G888" s="20"/>
      <c r="M888" s="293"/>
    </row>
    <row r="889" spans="3:13" s="25" customFormat="1" x14ac:dyDescent="0.25">
      <c r="C889" s="20"/>
      <c r="D889" s="20"/>
      <c r="E889" s="21"/>
      <c r="F889" s="23"/>
      <c r="G889" s="20"/>
      <c r="M889" s="293"/>
    </row>
    <row r="890" spans="3:13" s="25" customFormat="1" x14ac:dyDescent="0.25">
      <c r="C890" s="20"/>
      <c r="D890" s="20"/>
      <c r="E890" s="21"/>
      <c r="F890" s="23"/>
      <c r="G890" s="20"/>
      <c r="M890" s="293"/>
    </row>
    <row r="891" spans="3:13" s="25" customFormat="1" x14ac:dyDescent="0.25">
      <c r="C891" s="20"/>
      <c r="D891" s="20"/>
      <c r="E891" s="21"/>
      <c r="F891" s="23"/>
      <c r="G891" s="20"/>
      <c r="M891" s="293"/>
    </row>
    <row r="892" spans="3:13" s="25" customFormat="1" x14ac:dyDescent="0.25">
      <c r="C892" s="20"/>
      <c r="D892" s="20"/>
      <c r="E892" s="21"/>
      <c r="F892" s="23"/>
      <c r="G892" s="20"/>
      <c r="M892" s="293"/>
    </row>
    <row r="893" spans="3:13" s="25" customFormat="1" x14ac:dyDescent="0.25">
      <c r="C893" s="20"/>
      <c r="D893" s="20"/>
      <c r="E893" s="21"/>
      <c r="F893" s="23"/>
      <c r="G893" s="20"/>
      <c r="M893" s="293"/>
    </row>
    <row r="894" spans="3:13" s="25" customFormat="1" x14ac:dyDescent="0.25">
      <c r="C894" s="20"/>
      <c r="D894" s="20"/>
      <c r="E894" s="21"/>
      <c r="F894" s="23"/>
      <c r="G894" s="20"/>
      <c r="M894" s="293"/>
    </row>
  </sheetData>
  <autoFilter ref="A9:M200" xr:uid="{00000000-0009-0000-0000-000002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323" t="s">
        <v>271</v>
      </c>
      <c r="B1" s="323"/>
    </row>
    <row r="2" spans="1:2" ht="18.75" x14ac:dyDescent="0.3">
      <c r="A2" s="323" t="s">
        <v>272</v>
      </c>
      <c r="B2" s="323"/>
    </row>
    <row r="3" spans="1:2" x14ac:dyDescent="0.25">
      <c r="A3" s="229"/>
      <c r="B3" s="229"/>
    </row>
    <row r="4" spans="1:2" ht="18" x14ac:dyDescent="0.25">
      <c r="A4" s="324" t="s">
        <v>344</v>
      </c>
      <c r="B4" s="324"/>
    </row>
    <row r="5" spans="1:2" ht="15.75" x14ac:dyDescent="0.25">
      <c r="A5" s="230"/>
      <c r="B5" s="229"/>
    </row>
    <row r="6" spans="1:2" ht="15.75" x14ac:dyDescent="0.25">
      <c r="A6" s="231"/>
      <c r="B6" s="229"/>
    </row>
    <row r="7" spans="1:2" ht="15.75" x14ac:dyDescent="0.25">
      <c r="A7" s="325" t="s">
        <v>336</v>
      </c>
      <c r="B7" s="325"/>
    </row>
    <row r="8" spans="1:2" x14ac:dyDescent="0.25">
      <c r="A8" s="229"/>
      <c r="B8" s="229"/>
    </row>
    <row r="9" spans="1:2" ht="15.75" thickBot="1" x14ac:dyDescent="0.3">
      <c r="A9" s="229"/>
      <c r="B9" s="229"/>
    </row>
    <row r="10" spans="1:2" ht="15.75" thickBot="1" x14ac:dyDescent="0.3">
      <c r="A10" s="232" t="s">
        <v>273</v>
      </c>
      <c r="B10" s="233" t="s">
        <v>274</v>
      </c>
    </row>
    <row r="11" spans="1:2" x14ac:dyDescent="0.25">
      <c r="A11" s="234"/>
      <c r="B11" s="229"/>
    </row>
    <row r="12" spans="1:2" ht="15.75" x14ac:dyDescent="0.25">
      <c r="A12" s="235" t="s">
        <v>275</v>
      </c>
      <c r="B12" s="236">
        <v>0</v>
      </c>
    </row>
    <row r="13" spans="1:2" ht="15.75" x14ac:dyDescent="0.25">
      <c r="A13" s="237" t="s">
        <v>276</v>
      </c>
      <c r="B13" s="238">
        <v>0</v>
      </c>
    </row>
    <row r="14" spans="1:2" ht="15.75" x14ac:dyDescent="0.25">
      <c r="A14" s="239" t="s">
        <v>277</v>
      </c>
      <c r="B14" s="240">
        <f>34+84</f>
        <v>118</v>
      </c>
    </row>
    <row r="15" spans="1:2" ht="15.75" x14ac:dyDescent="0.25">
      <c r="A15" s="241"/>
      <c r="B15" s="242"/>
    </row>
    <row r="16" spans="1:2" ht="15.75" x14ac:dyDescent="0.25">
      <c r="A16" s="243" t="s">
        <v>278</v>
      </c>
      <c r="B16" s="242"/>
    </row>
    <row r="17" spans="1:2" x14ac:dyDescent="0.25">
      <c r="A17" s="244"/>
      <c r="B17" s="242"/>
    </row>
    <row r="18" spans="1:2" ht="15.75" x14ac:dyDescent="0.25">
      <c r="A18" s="235" t="s">
        <v>279</v>
      </c>
      <c r="B18" s="236">
        <v>0</v>
      </c>
    </row>
    <row r="19" spans="1:2" ht="15.75" x14ac:dyDescent="0.25">
      <c r="A19" s="237" t="s">
        <v>280</v>
      </c>
      <c r="B19" s="238">
        <f>34+84</f>
        <v>118</v>
      </c>
    </row>
    <row r="20" spans="1:2" ht="15.75" x14ac:dyDescent="0.25">
      <c r="A20" s="245" t="s">
        <v>281</v>
      </c>
      <c r="B20" s="240">
        <f>233+864</f>
        <v>1097</v>
      </c>
    </row>
    <row r="21" spans="1:2" ht="15.75" x14ac:dyDescent="0.25">
      <c r="A21" s="246"/>
      <c r="B21" s="242"/>
    </row>
    <row r="22" spans="1:2" ht="15.75" x14ac:dyDescent="0.25">
      <c r="A22" s="246"/>
      <c r="B22" s="242"/>
    </row>
    <row r="23" spans="1:2" ht="15.75" x14ac:dyDescent="0.25">
      <c r="A23" s="247" t="s">
        <v>282</v>
      </c>
      <c r="B23" s="248">
        <f>500+442</f>
        <v>942</v>
      </c>
    </row>
    <row r="24" spans="1:2" x14ac:dyDescent="0.25">
      <c r="A24" s="229"/>
      <c r="B24" s="242"/>
    </row>
    <row r="25" spans="1:2" x14ac:dyDescent="0.25">
      <c r="A25" s="229"/>
      <c r="B25" s="229"/>
    </row>
    <row r="26" spans="1:2" ht="15.75" x14ac:dyDescent="0.25">
      <c r="A26" s="249" t="s">
        <v>283</v>
      </c>
      <c r="B26" s="250">
        <f>B23+B20+B19</f>
        <v>2157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PIP Eclaté 23</vt:lpstr>
      <vt:lpstr>Janvier 23 </vt:lpstr>
      <vt:lpstr>Février 23 </vt:lpstr>
      <vt:lpstr>TOFE Fev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2024-01-28T05:07:45Z</dcterms:modified>
</cp:coreProperties>
</file>