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4855" windowHeight="12540"/>
  </bookViews>
  <sheets>
    <sheet name="pipfev2022" sheetId="1" r:id="rId1"/>
    <sheet name="Feuil2" sheetId="2" r:id="rId2"/>
    <sheet name="Feuil3" sheetId="3" r:id="rId3"/>
  </sheets>
  <calcPr calcId="124519" concurrentCalc="0"/>
</workbook>
</file>

<file path=xl/calcChain.xml><?xml version="1.0" encoding="utf-8"?>
<calcChain xmlns="http://schemas.openxmlformats.org/spreadsheetml/2006/main">
  <c r="L7" i="1"/>
  <c r="B191"/>
  <c r="L27"/>
  <c r="B192"/>
  <c r="L38"/>
  <c r="B193"/>
  <c r="L61"/>
  <c r="B194"/>
  <c r="L83"/>
  <c r="B195"/>
  <c r="L91"/>
  <c r="B196"/>
  <c r="L115"/>
  <c r="B197"/>
  <c r="L130"/>
  <c r="B198"/>
  <c r="L164"/>
  <c r="B199"/>
  <c r="B200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64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30"/>
  <c r="M117"/>
  <c r="M118"/>
  <c r="M119"/>
  <c r="M120"/>
  <c r="M121"/>
  <c r="M122"/>
  <c r="M123"/>
  <c r="M124"/>
  <c r="M125"/>
  <c r="M126"/>
  <c r="M127"/>
  <c r="M128"/>
  <c r="M115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91"/>
  <c r="M85"/>
  <c r="M86"/>
  <c r="M87"/>
  <c r="M88"/>
  <c r="M89"/>
  <c r="M83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61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38"/>
  <c r="M29"/>
  <c r="M30"/>
  <c r="M31"/>
  <c r="M32"/>
  <c r="M33"/>
  <c r="M34"/>
  <c r="M35"/>
  <c r="M36"/>
  <c r="M27"/>
  <c r="K7"/>
  <c r="M7"/>
  <c r="M185"/>
  <c r="L185"/>
  <c r="K164"/>
  <c r="K130"/>
  <c r="K115"/>
  <c r="K91"/>
  <c r="K83"/>
  <c r="K61"/>
  <c r="K38"/>
  <c r="K27"/>
  <c r="K185"/>
  <c r="J164"/>
  <c r="J130"/>
  <c r="J115"/>
  <c r="J91"/>
  <c r="J83"/>
  <c r="J61"/>
  <c r="J38"/>
  <c r="J27"/>
  <c r="J7"/>
  <c r="J185"/>
  <c r="I164"/>
  <c r="I130"/>
  <c r="I115"/>
  <c r="I91"/>
  <c r="I83"/>
  <c r="I61"/>
  <c r="I38"/>
  <c r="I27"/>
  <c r="I7"/>
  <c r="I185"/>
  <c r="H164"/>
  <c r="H130"/>
  <c r="H115"/>
  <c r="H91"/>
  <c r="H83"/>
  <c r="H61"/>
  <c r="H38"/>
  <c r="H27"/>
  <c r="H7"/>
  <c r="H185"/>
  <c r="G164"/>
  <c r="G130"/>
  <c r="G121"/>
  <c r="G115"/>
  <c r="G91"/>
  <c r="G87"/>
  <c r="G83"/>
  <c r="G61"/>
  <c r="G38"/>
  <c r="G27"/>
  <c r="G7"/>
  <c r="G185"/>
  <c r="F164"/>
  <c r="F130"/>
  <c r="F115"/>
  <c r="F91"/>
  <c r="F83"/>
  <c r="F61"/>
  <c r="F38"/>
  <c r="F27"/>
  <c r="F7"/>
  <c r="F185"/>
  <c r="E172"/>
  <c r="E182"/>
  <c r="E183"/>
  <c r="E164"/>
  <c r="E130"/>
  <c r="E120"/>
  <c r="E124"/>
  <c r="E115"/>
  <c r="E106"/>
  <c r="E91"/>
  <c r="E83"/>
  <c r="E61"/>
  <c r="E50"/>
  <c r="E51"/>
  <c r="E38"/>
  <c r="E27"/>
  <c r="E16"/>
  <c r="E18"/>
  <c r="E7"/>
  <c r="E185"/>
  <c r="M25"/>
  <c r="M24"/>
  <c r="M23"/>
  <c r="M22"/>
  <c r="M21"/>
  <c r="M20"/>
  <c r="M19"/>
  <c r="M18"/>
  <c r="M17"/>
  <c r="M16"/>
  <c r="M15"/>
  <c r="M14"/>
  <c r="M13"/>
  <c r="M12"/>
  <c r="M11"/>
  <c r="M10"/>
  <c r="M9"/>
</calcChain>
</file>

<file path=xl/sharedStrings.xml><?xml version="1.0" encoding="utf-8"?>
<sst xmlns="http://schemas.openxmlformats.org/spreadsheetml/2006/main" count="632" uniqueCount="196">
  <si>
    <t xml:space="preserve">                                      PROGRAMME D'INVESTISSEMENT PUBLIC DE 2022</t>
  </si>
  <si>
    <t>Mis à jour le 07 Mars 2022</t>
  </si>
  <si>
    <t>INTITULE/SECTEUR</t>
  </si>
  <si>
    <t>Intitulé</t>
  </si>
  <si>
    <t>Bailleur</t>
  </si>
  <si>
    <t>Fin</t>
  </si>
  <si>
    <t>Coût</t>
  </si>
  <si>
    <t>LFR 2021</t>
  </si>
  <si>
    <t>LFI 2022</t>
  </si>
  <si>
    <t>Cumul.22</t>
  </si>
  <si>
    <t>LFI 2020</t>
  </si>
  <si>
    <t>LFR 2020</t>
  </si>
  <si>
    <t>LFI 2021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</si>
  <si>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</si>
  <si>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</si>
  <si>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</si>
  <si>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</si>
  <si>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</si>
  <si>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</si>
  <si>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</si>
  <si>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</si>
  <si>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</si>
  <si>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</si>
  <si>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</si>
  <si>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</si>
  <si>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</si>
  <si>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</si>
  <si>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</si>
  <si>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d'Appui à la reduction de la vulnérabilité dans les zones de pêche cotières (PRAREV)</t>
  </si>
  <si>
    <t>Programme de réponse aux urgences acridienne(criquets pélerins)</t>
  </si>
  <si>
    <t>IDA</t>
  </si>
  <si>
    <t>Proramme de l'Est régional des terres arides</t>
  </si>
  <si>
    <t>BID</t>
  </si>
  <si>
    <t>Projet dryland</t>
  </si>
  <si>
    <t>Résilience secheresse II PHASE 2</t>
  </si>
  <si>
    <t>BAD</t>
  </si>
  <si>
    <t>Résilience à la sécheresse</t>
  </si>
  <si>
    <t>Allemagne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</si>
  <si>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</si>
  <si>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</si>
  <si>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</si>
  <si>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</si>
  <si>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</si>
  <si>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</si>
  <si>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</si>
  <si>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</si>
  <si>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</si>
  <si>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</si>
  <si>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</si>
  <si>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</si>
  <si>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</si>
  <si>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</si>
  <si>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</si>
  <si>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</si>
  <si>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</si>
  <si>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</si>
  <si>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</si>
  <si>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 (Galla-Le-Koma)</t>
  </si>
  <si>
    <t>FADES</t>
  </si>
  <si>
    <t>Electrification durable</t>
  </si>
  <si>
    <t>Géothermie</t>
  </si>
  <si>
    <t>KFAED</t>
  </si>
  <si>
    <t>Exploration géothermique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</si>
  <si>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</si>
  <si>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</si>
  <si>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</si>
  <si>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</si>
  <si>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</si>
  <si>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</si>
  <si>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</si>
  <si>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</si>
  <si>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</si>
  <si>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</si>
  <si>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t>Extension et de Renforcement du Réseau d'Assainissement de. Djibouti (PERRAD)</t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</si>
  <si>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</si>
  <si>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</si>
  <si>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</si>
  <si>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</si>
  <si>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</si>
  <si>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</si>
  <si>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</si>
  <si>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</si>
  <si>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</si>
  <si>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</si>
  <si>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</si>
  <si>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</si>
  <si>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</si>
  <si>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</si>
  <si>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FSD</t>
  </si>
  <si>
    <t>Projet de corridor de transport Ethiopie-Djibouti (Phase 1)</t>
  </si>
  <si>
    <t>Djibouti Addis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</si>
  <si>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</si>
  <si>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</si>
  <si>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</si>
  <si>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</si>
  <si>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</si>
  <si>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</si>
  <si>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</si>
  <si>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 (PK0 - PK9)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</si>
  <si>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</si>
  <si>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</si>
  <si>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</si>
  <si>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</si>
  <si>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</si>
  <si>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</si>
  <si>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</si>
  <si>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</si>
  <si>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</si>
  <si>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</si>
  <si>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</si>
  <si>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</si>
  <si>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</si>
  <si>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</si>
  <si>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</si>
  <si>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</si>
  <si>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</si>
  <si>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</si>
  <si>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</si>
  <si>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</si>
  <si>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</si>
  <si>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</si>
  <si>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</si>
  <si>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</si>
  <si>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</si>
  <si>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</si>
  <si>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</si>
  <si>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</si>
  <si>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</si>
  <si>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</si>
  <si>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</si>
  <si>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</si>
  <si>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</si>
  <si>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</si>
  <si>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</si>
  <si>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</si>
  <si>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</si>
  <si>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</si>
  <si>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</si>
  <si>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</si>
  <si>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</si>
  <si>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</si>
  <si>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</si>
  <si>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</si>
  <si>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</si>
  <si>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</si>
  <si>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</si>
  <si>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</si>
  <si>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</si>
  <si>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Hôpital CNSS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</si>
  <si>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</si>
  <si>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</si>
  <si>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</si>
  <si>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</si>
  <si>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</si>
  <si>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</si>
  <si>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</si>
  <si>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</si>
  <si>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</si>
  <si>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</si>
  <si>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</si>
  <si>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</si>
  <si>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</si>
  <si>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</si>
  <si>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</si>
  <si>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</si>
  <si>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</si>
  <si>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</si>
  <si>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</si>
  <si>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</si>
  <si>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</si>
  <si>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</si>
  <si>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</si>
  <si>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</si>
  <si>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</si>
  <si>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</si>
  <si>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</si>
  <si>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</si>
  <si>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</si>
  <si>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</si>
  <si>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</si>
  <si>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</si>
  <si>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</si>
  <si>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</si>
  <si>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</si>
  <si>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</si>
  <si>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</si>
  <si>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</si>
  <si>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</si>
  <si>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</si>
  <si>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Modernisation de l'admnistration publique</t>
  </si>
  <si>
    <t>Economie Numérique</t>
  </si>
  <si>
    <t>Projet d'Appui aux statistiques et prise de décisions GEDES</t>
  </si>
  <si>
    <t>TOTAL GENERAL</t>
  </si>
  <si>
    <t>SECTEUR</t>
  </si>
  <si>
    <t>En millions de francs</t>
  </si>
  <si>
    <t>TOTAUX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</si>
</sst>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[$-40C]mmm\-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</cellStyleXfs>
  <cellXfs count="114">
    <xf numFmtId="0" fontId="0" fillId="0" borderId="0" xfId="0"/>
    <xf numFmtId="0" fontId="4" fillId="2" borderId="0" xfId="2" applyFont="1" applyFill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8" fillId="4" borderId="2" xfId="2" applyFont="1" applyFill="1" applyBorder="1" applyAlignment="1">
      <alignment horizontal="center"/>
    </xf>
    <xf numFmtId="0" fontId="8" fillId="4" borderId="2" xfId="2" applyFont="1" applyFill="1" applyBorder="1" applyAlignment="1">
      <alignment horizontal="center"/>
    </xf>
    <xf numFmtId="0" fontId="8" fillId="4" borderId="2" xfId="2" applyFont="1" applyFill="1" applyBorder="1" applyAlignment="1">
      <alignment horizontal="center" wrapText="1"/>
    </xf>
    <xf numFmtId="164" fontId="8" fillId="4" borderId="2" xfId="2" applyNumberFormat="1" applyFont="1" applyFill="1" applyBorder="1" applyAlignment="1">
      <alignment horizontal="center" wrapText="1"/>
    </xf>
    <xf numFmtId="0" fontId="8" fillId="4" borderId="3" xfId="2" applyFont="1" applyFill="1" applyBorder="1" applyAlignment="1">
      <alignment horizontal="center"/>
    </xf>
    <xf numFmtId="0" fontId="8" fillId="4" borderId="3" xfId="2" applyFont="1" applyFill="1" applyBorder="1" applyAlignment="1">
      <alignment horizontal="center"/>
    </xf>
    <xf numFmtId="0" fontId="8" fillId="4" borderId="3" xfId="2" applyFont="1" applyFill="1" applyBorder="1" applyAlignment="1">
      <alignment horizontal="center" wrapText="1"/>
    </xf>
    <xf numFmtId="164" fontId="8" fillId="4" borderId="3" xfId="2" applyNumberFormat="1" applyFont="1" applyFill="1" applyBorder="1" applyAlignment="1">
      <alignment horizontal="center" wrapText="1"/>
    </xf>
    <xf numFmtId="0" fontId="9" fillId="2" borderId="0" xfId="3" quotePrefix="1" applyNumberFormat="1" applyFont="1" applyFill="1" applyBorder="1" applyAlignment="1" applyProtection="1">
      <alignment vertical="top"/>
    </xf>
    <xf numFmtId="0" fontId="9" fillId="2" borderId="0" xfId="3" quotePrefix="1" applyNumberFormat="1" applyFont="1" applyFill="1" applyBorder="1" applyAlignment="1" applyProtection="1">
      <alignment horizontal="center" vertical="top"/>
    </xf>
    <xf numFmtId="0" fontId="3" fillId="2" borderId="0" xfId="2" quotePrefix="1" applyFont="1" applyFill="1" applyAlignment="1">
      <alignment horizontal="center"/>
    </xf>
    <xf numFmtId="0" fontId="9" fillId="4" borderId="4" xfId="3" applyNumberFormat="1" applyFont="1" applyFill="1" applyBorder="1" applyAlignment="1" applyProtection="1">
      <alignment vertical="top"/>
    </xf>
    <xf numFmtId="0" fontId="9" fillId="4" borderId="5" xfId="3" applyNumberFormat="1" applyFont="1" applyFill="1" applyBorder="1" applyAlignment="1" applyProtection="1">
      <alignment vertical="top"/>
    </xf>
    <xf numFmtId="0" fontId="9" fillId="4" borderId="6" xfId="3" applyNumberFormat="1" applyFont="1" applyFill="1" applyBorder="1" applyAlignment="1" applyProtection="1">
      <alignment vertical="top"/>
    </xf>
    <xf numFmtId="3" fontId="9" fillId="4" borderId="5" xfId="3" applyNumberFormat="1" applyFont="1" applyFill="1" applyBorder="1" applyAlignment="1" applyProtection="1">
      <alignment horizontal="center" vertical="top"/>
    </xf>
    <xf numFmtId="0" fontId="9" fillId="2" borderId="0" xfId="3" applyNumberFormat="1" applyFont="1" applyFill="1" applyBorder="1" applyAlignment="1" applyProtection="1">
      <alignment vertical="top"/>
    </xf>
    <xf numFmtId="3" fontId="3" fillId="2" borderId="0" xfId="3" applyNumberFormat="1" applyFont="1" applyFill="1" applyBorder="1" applyAlignment="1" applyProtection="1">
      <alignment vertical="top"/>
    </xf>
    <xf numFmtId="3" fontId="3" fillId="0" borderId="0" xfId="0" applyNumberFormat="1" applyFont="1"/>
    <xf numFmtId="0" fontId="3" fillId="0" borderId="0" xfId="0" applyFont="1"/>
    <xf numFmtId="0" fontId="3" fillId="2" borderId="7" xfId="2" applyFont="1" applyFill="1" applyBorder="1" applyAlignment="1">
      <alignment vertical="center"/>
    </xf>
    <xf numFmtId="0" fontId="3" fillId="2" borderId="7" xfId="2" applyFont="1" applyFill="1" applyBorder="1" applyAlignment="1"/>
    <xf numFmtId="0" fontId="3" fillId="2" borderId="7" xfId="2" applyFont="1" applyFill="1" applyBorder="1" applyAlignment="1">
      <alignment horizontal="center"/>
    </xf>
    <xf numFmtId="3" fontId="3" fillId="2" borderId="7" xfId="2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3" fontId="3" fillId="2" borderId="7" xfId="0" applyNumberFormat="1" applyFont="1" applyFill="1" applyBorder="1"/>
    <xf numFmtId="0" fontId="3" fillId="2" borderId="7" xfId="2" applyFont="1" applyFill="1" applyBorder="1" applyAlignment="1">
      <alignment horizontal="center" vertical="center" wrapText="1"/>
    </xf>
    <xf numFmtId="3" fontId="3" fillId="2" borderId="7" xfId="2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3" fillId="0" borderId="7" xfId="0" applyNumberFormat="1" applyFont="1" applyBorder="1"/>
    <xf numFmtId="0" fontId="3" fillId="5" borderId="7" xfId="2" applyFont="1" applyFill="1" applyBorder="1" applyAlignment="1">
      <alignment vertical="center"/>
    </xf>
    <xf numFmtId="0" fontId="3" fillId="5" borderId="7" xfId="2" applyFont="1" applyFill="1" applyBorder="1" applyAlignment="1"/>
    <xf numFmtId="0" fontId="3" fillId="5" borderId="7" xfId="2" applyFont="1" applyFill="1" applyBorder="1" applyAlignment="1">
      <alignment horizontal="center"/>
    </xf>
    <xf numFmtId="3" fontId="3" fillId="5" borderId="7" xfId="2" applyNumberFormat="1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3" fontId="3" fillId="5" borderId="7" xfId="0" applyNumberFormat="1" applyFont="1" applyFill="1" applyBorder="1"/>
    <xf numFmtId="3" fontId="3" fillId="5" borderId="7" xfId="0" applyNumberFormat="1" applyFont="1" applyFill="1" applyBorder="1" applyAlignment="1">
      <alignment horizontal="center"/>
    </xf>
    <xf numFmtId="0" fontId="3" fillId="2" borderId="7" xfId="3" applyFont="1" applyFill="1" applyBorder="1" applyAlignment="1">
      <alignment horizontal="left" vertical="center"/>
    </xf>
    <xf numFmtId="0" fontId="3" fillId="2" borderId="7" xfId="3" quotePrefix="1" applyFont="1" applyFill="1" applyBorder="1" applyAlignment="1">
      <alignment horizontal="left"/>
    </xf>
    <xf numFmtId="0" fontId="3" fillId="2" borderId="7" xfId="3" applyFont="1" applyFill="1" applyBorder="1" applyAlignment="1">
      <alignment horizontal="center"/>
    </xf>
    <xf numFmtId="0" fontId="3" fillId="2" borderId="7" xfId="3" quotePrefix="1" applyFont="1" applyFill="1" applyBorder="1" applyAlignment="1">
      <alignment horizontal="center"/>
    </xf>
    <xf numFmtId="0" fontId="3" fillId="3" borderId="0" xfId="3" quotePrefix="1" applyFont="1" applyFill="1" applyBorder="1" applyAlignment="1">
      <alignment horizontal="left"/>
    </xf>
    <xf numFmtId="0" fontId="9" fillId="3" borderId="0" xfId="3" quotePrefix="1" applyFont="1" applyFill="1" applyBorder="1" applyAlignment="1">
      <alignment horizontal="left"/>
    </xf>
    <xf numFmtId="0" fontId="3" fillId="2" borderId="0" xfId="3" quotePrefix="1" applyFont="1" applyFill="1" applyBorder="1" applyAlignment="1">
      <alignment horizontal="left"/>
    </xf>
    <xf numFmtId="0" fontId="9" fillId="4" borderId="8" xfId="3" applyNumberFormat="1" applyFont="1" applyFill="1" applyBorder="1" applyAlignment="1" applyProtection="1">
      <alignment vertical="top"/>
    </xf>
    <xf numFmtId="0" fontId="9" fillId="4" borderId="9" xfId="3" applyNumberFormat="1" applyFont="1" applyFill="1" applyBorder="1" applyAlignment="1" applyProtection="1">
      <alignment vertical="top"/>
    </xf>
    <xf numFmtId="0" fontId="9" fillId="4" borderId="10" xfId="3" applyNumberFormat="1" applyFont="1" applyFill="1" applyBorder="1" applyAlignment="1" applyProtection="1">
      <alignment vertical="top"/>
    </xf>
    <xf numFmtId="0" fontId="9" fillId="4" borderId="11" xfId="3" applyNumberFormat="1" applyFont="1" applyFill="1" applyBorder="1" applyAlignment="1" applyProtection="1">
      <alignment vertical="top"/>
    </xf>
    <xf numFmtId="0" fontId="3" fillId="2" borderId="7" xfId="0" applyFont="1" applyFill="1" applyBorder="1" applyAlignment="1"/>
    <xf numFmtId="0" fontId="3" fillId="3" borderId="0" xfId="3" quotePrefix="1" applyFont="1" applyFill="1" applyBorder="1" applyAlignment="1">
      <alignment horizontal="left" vertical="center"/>
    </xf>
    <xf numFmtId="0" fontId="9" fillId="3" borderId="0" xfId="3" quotePrefix="1" applyFont="1" applyFill="1" applyBorder="1" applyAlignment="1">
      <alignment horizontal="center"/>
    </xf>
    <xf numFmtId="0" fontId="3" fillId="2" borderId="0" xfId="3" quotePrefix="1" applyFont="1" applyFill="1" applyBorder="1" applyAlignment="1">
      <alignment horizontal="center"/>
    </xf>
    <xf numFmtId="0" fontId="10" fillId="4" borderId="5" xfId="3" applyNumberFormat="1" applyFont="1" applyFill="1" applyBorder="1" applyAlignment="1" applyProtection="1">
      <alignment vertical="center"/>
    </xf>
    <xf numFmtId="0" fontId="10" fillId="4" borderId="5" xfId="3" applyNumberFormat="1" applyFont="1" applyFill="1" applyBorder="1" applyAlignment="1" applyProtection="1">
      <alignment vertical="top"/>
    </xf>
    <xf numFmtId="44" fontId="3" fillId="2" borderId="7" xfId="4" applyFont="1" applyFill="1" applyBorder="1" applyAlignment="1">
      <alignment vertical="center"/>
    </xf>
    <xf numFmtId="3" fontId="3" fillId="2" borderId="7" xfId="2" applyNumberFormat="1" applyFont="1" applyFill="1" applyBorder="1" applyAlignment="1"/>
    <xf numFmtId="3" fontId="3" fillId="5" borderId="7" xfId="2" applyNumberFormat="1" applyFont="1" applyFill="1" applyBorder="1"/>
    <xf numFmtId="3" fontId="3" fillId="2" borderId="7" xfId="2" applyNumberFormat="1" applyFont="1" applyFill="1" applyBorder="1"/>
    <xf numFmtId="0" fontId="3" fillId="0" borderId="7" xfId="2" applyFont="1" applyFill="1" applyBorder="1" applyAlignment="1">
      <alignment vertical="center"/>
    </xf>
    <xf numFmtId="0" fontId="3" fillId="0" borderId="7" xfId="2" applyFont="1" applyFill="1" applyBorder="1" applyAlignment="1">
      <alignment horizontal="center"/>
    </xf>
    <xf numFmtId="3" fontId="3" fillId="0" borderId="7" xfId="2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3" fillId="0" borderId="7" xfId="0" applyNumberFormat="1" applyFont="1" applyFill="1" applyBorder="1"/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/>
    <xf numFmtId="0" fontId="3" fillId="3" borderId="0" xfId="2" quotePrefix="1" applyFont="1" applyFill="1" applyAlignment="1"/>
    <xf numFmtId="0" fontId="9" fillId="3" borderId="0" xfId="2" quotePrefix="1" applyFont="1" applyFill="1" applyAlignment="1"/>
    <xf numFmtId="0" fontId="3" fillId="2" borderId="0" xfId="2" quotePrefix="1" applyFont="1" applyFill="1" applyAlignment="1"/>
    <xf numFmtId="0" fontId="3" fillId="2" borderId="12" xfId="2" applyFont="1" applyFill="1" applyBorder="1" applyAlignment="1">
      <alignment vertical="center"/>
    </xf>
    <xf numFmtId="0" fontId="3" fillId="2" borderId="12" xfId="2" applyFont="1" applyFill="1" applyBorder="1" applyAlignment="1"/>
    <xf numFmtId="3" fontId="3" fillId="2" borderId="12" xfId="2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3" fillId="0" borderId="7" xfId="3" applyFont="1" applyFill="1" applyBorder="1" applyAlignment="1">
      <alignment horizontal="left"/>
    </xf>
    <xf numFmtId="0" fontId="3" fillId="0" borderId="7" xfId="3" quotePrefix="1" applyFont="1" applyFill="1" applyBorder="1" applyAlignment="1">
      <alignment horizontal="left"/>
    </xf>
    <xf numFmtId="0" fontId="3" fillId="0" borderId="7" xfId="3" applyFont="1" applyFill="1" applyBorder="1" applyAlignment="1">
      <alignment horizontal="center"/>
    </xf>
    <xf numFmtId="0" fontId="3" fillId="0" borderId="7" xfId="3" quotePrefix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7" xfId="2" applyFont="1" applyFill="1" applyBorder="1" applyAlignment="1"/>
    <xf numFmtId="0" fontId="3" fillId="0" borderId="13" xfId="2" applyFont="1" applyFill="1" applyBorder="1" applyAlignment="1"/>
    <xf numFmtId="0" fontId="10" fillId="4" borderId="8" xfId="3" applyNumberFormat="1" applyFont="1" applyFill="1" applyBorder="1" applyAlignment="1" applyProtection="1">
      <alignment vertical="top"/>
    </xf>
    <xf numFmtId="0" fontId="10" fillId="4" borderId="9" xfId="3" applyNumberFormat="1" applyFont="1" applyFill="1" applyBorder="1" applyAlignment="1" applyProtection="1">
      <alignment vertical="top"/>
    </xf>
    <xf numFmtId="0" fontId="9" fillId="2" borderId="0" xfId="3" quotePrefix="1" applyFont="1" applyFill="1" applyBorder="1" applyAlignment="1">
      <alignment horizontal="left"/>
    </xf>
    <xf numFmtId="0" fontId="9" fillId="2" borderId="0" xfId="3" quotePrefix="1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0" borderId="7" xfId="2" applyFont="1" applyFill="1" applyBorder="1" applyAlignment="1">
      <alignment horizontal="left"/>
    </xf>
    <xf numFmtId="1" fontId="3" fillId="0" borderId="7" xfId="2" applyNumberFormat="1" applyFont="1" applyFill="1" applyBorder="1" applyAlignment="1">
      <alignment horizontal="center"/>
    </xf>
    <xf numFmtId="0" fontId="3" fillId="5" borderId="7" xfId="2" applyFont="1" applyFill="1" applyBorder="1" applyAlignment="1">
      <alignment horizontal="left"/>
    </xf>
    <xf numFmtId="1" fontId="3" fillId="5" borderId="7" xfId="2" applyNumberFormat="1" applyFont="1" applyFill="1" applyBorder="1" applyAlignment="1">
      <alignment horizontal="center"/>
    </xf>
    <xf numFmtId="0" fontId="3" fillId="0" borderId="12" xfId="2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0" fontId="8" fillId="4" borderId="4" xfId="3" applyNumberFormat="1" applyFont="1" applyFill="1" applyBorder="1" applyAlignment="1" applyProtection="1">
      <alignment vertical="top"/>
    </xf>
    <xf numFmtId="0" fontId="8" fillId="4" borderId="5" xfId="3" applyNumberFormat="1" applyFont="1" applyFill="1" applyBorder="1" applyAlignment="1" applyProtection="1">
      <alignment vertical="top"/>
    </xf>
    <xf numFmtId="0" fontId="8" fillId="4" borderId="6" xfId="2" applyFont="1" applyFill="1" applyBorder="1"/>
    <xf numFmtId="0" fontId="8" fillId="4" borderId="5" xfId="2" applyFont="1" applyFill="1" applyBorder="1"/>
    <xf numFmtId="3" fontId="8" fillId="4" borderId="5" xfId="2" applyNumberFormat="1" applyFont="1" applyFill="1" applyBorder="1" applyAlignment="1">
      <alignment horizontal="center"/>
    </xf>
    <xf numFmtId="9" fontId="5" fillId="0" borderId="0" xfId="1" applyFont="1"/>
    <xf numFmtId="9" fontId="5" fillId="0" borderId="0" xfId="1" applyFont="1" applyAlignment="1">
      <alignment horizontal="center"/>
    </xf>
    <xf numFmtId="0" fontId="9" fillId="6" borderId="4" xfId="2" applyFont="1" applyFill="1" applyBorder="1" applyAlignment="1">
      <alignment horizontal="center" vertical="center"/>
    </xf>
    <xf numFmtId="0" fontId="9" fillId="6" borderId="5" xfId="2" applyFont="1" applyFill="1" applyBorder="1" applyAlignment="1">
      <alignment wrapText="1"/>
    </xf>
    <xf numFmtId="0" fontId="0" fillId="0" borderId="4" xfId="0" applyBorder="1"/>
    <xf numFmtId="3" fontId="3" fillId="0" borderId="1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3" fontId="9" fillId="6" borderId="5" xfId="0" applyNumberFormat="1" applyFont="1" applyFill="1" applyBorder="1" applyAlignment="1">
      <alignment horizontal="center"/>
    </xf>
  </cellXfs>
  <cellStyles count="5">
    <cellStyle name="Monétaire 2" xfId="4"/>
    <cellStyle name="Normal" xfId="0" builtinId="0"/>
    <cellStyle name="Normal 2" xfId="2"/>
    <cellStyle name="Normal_Feuil1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0"/>
  <sheetViews>
    <sheetView tabSelected="1" topLeftCell="A88" workbookViewId="0">
      <selection activeCell="O10" sqref="O10"/>
    </sheetView>
  </sheetViews>
  <sheetFormatPr baseColWidth="10" defaultRowHeight="15"/>
  <cols>
    <col min="1" max="1" width="109.28515625" customWidth="1"/>
  </cols>
  <sheetData>
    <row r="1" spans="1:13" ht="23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13">
      <c r="A2" s="3"/>
      <c r="B2" s="2"/>
      <c r="C2" s="4"/>
      <c r="D2" s="3"/>
      <c r="E2" s="3"/>
      <c r="F2" s="5"/>
      <c r="G2" s="6"/>
      <c r="H2" s="7"/>
      <c r="I2" s="7"/>
      <c r="J2" s="7"/>
      <c r="K2" s="2"/>
      <c r="L2" s="2"/>
      <c r="M2" s="2"/>
    </row>
    <row r="3" spans="1:13" ht="15.75" thickBo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10"/>
      <c r="G4" s="10"/>
      <c r="H4" s="10"/>
      <c r="I4" s="9" t="s">
        <v>7</v>
      </c>
      <c r="J4" s="11" t="s">
        <v>8</v>
      </c>
      <c r="K4" s="12">
        <v>44562</v>
      </c>
      <c r="L4" s="12">
        <v>44593</v>
      </c>
      <c r="M4" s="11" t="s">
        <v>9</v>
      </c>
    </row>
    <row r="5" spans="1:13" ht="15.75" thickBot="1">
      <c r="A5" s="13"/>
      <c r="B5" s="13"/>
      <c r="C5" s="13"/>
      <c r="D5" s="13"/>
      <c r="E5" s="13"/>
      <c r="F5" s="14" t="s">
        <v>10</v>
      </c>
      <c r="G5" s="14" t="s">
        <v>11</v>
      </c>
      <c r="H5" s="14" t="s">
        <v>12</v>
      </c>
      <c r="I5" s="13"/>
      <c r="J5" s="15"/>
      <c r="K5" s="16"/>
      <c r="L5" s="16"/>
      <c r="M5" s="15"/>
    </row>
    <row r="6" spans="1:13" ht="15.75" thickBot="1">
      <c r="A6" s="17" t="s">
        <v>13</v>
      </c>
      <c r="B6" s="17" t="s">
        <v>13</v>
      </c>
      <c r="C6" s="17" t="s">
        <v>13</v>
      </c>
      <c r="D6" s="17" t="s">
        <v>13</v>
      </c>
      <c r="E6" s="18" t="s">
        <v>13</v>
      </c>
      <c r="F6" s="19" t="s">
        <v>13</v>
      </c>
      <c r="G6" s="6"/>
      <c r="H6" s="7"/>
      <c r="I6" s="7"/>
      <c r="J6" s="7"/>
      <c r="K6" s="2"/>
      <c r="L6" s="2"/>
      <c r="M6" s="2"/>
    </row>
    <row r="7" spans="1:13" ht="15.75" thickBot="1">
      <c r="A7" s="20" t="s">
        <v>14</v>
      </c>
      <c r="B7" s="21"/>
      <c r="C7" s="22"/>
      <c r="D7" s="21"/>
      <c r="E7" s="23">
        <f t="shared" ref="E7:I7" si="0">SUM(E9:E25)</f>
        <v>17586.21803208</v>
      </c>
      <c r="F7" s="23">
        <f t="shared" si="0"/>
        <v>2831</v>
      </c>
      <c r="G7" s="23">
        <f t="shared" si="0"/>
        <v>2527</v>
      </c>
      <c r="H7" s="23">
        <f t="shared" si="0"/>
        <v>2710</v>
      </c>
      <c r="I7" s="23">
        <f t="shared" si="0"/>
        <v>3434</v>
      </c>
      <c r="J7" s="23">
        <f>SUM(J9:J25)</f>
        <v>2934</v>
      </c>
      <c r="K7" s="23">
        <f>SUM(K9:K25)</f>
        <v>739</v>
      </c>
      <c r="L7" s="23">
        <f>SUM(L9:L25)</f>
        <v>28</v>
      </c>
      <c r="M7" s="23">
        <f>SUM(K7:L7)</f>
        <v>767</v>
      </c>
    </row>
    <row r="8" spans="1:13">
      <c r="A8" s="24"/>
      <c r="B8" s="24"/>
      <c r="C8" s="24"/>
      <c r="D8" s="24"/>
      <c r="E8" s="24"/>
      <c r="F8" s="25"/>
      <c r="G8" s="6"/>
      <c r="H8" s="7"/>
      <c r="I8" s="7"/>
      <c r="J8" s="7"/>
      <c r="K8" s="26"/>
      <c r="L8" s="26"/>
      <c r="M8" s="27"/>
    </row>
    <row r="9" spans="1:13">
      <c r="A9" s="28" t="s">
        <v>15</v>
      </c>
      <c r="B9" s="29"/>
      <c r="C9" s="30" t="s">
        <v>16</v>
      </c>
      <c r="D9" s="30" t="s">
        <v>17</v>
      </c>
      <c r="E9" s="31">
        <v>53</v>
      </c>
      <c r="F9" s="30">
        <v>0</v>
      </c>
      <c r="G9" s="32">
        <v>0</v>
      </c>
      <c r="H9" s="33">
        <v>0</v>
      </c>
      <c r="I9" s="33">
        <v>15</v>
      </c>
      <c r="J9" s="33">
        <v>0</v>
      </c>
      <c r="K9" s="34">
        <v>0</v>
      </c>
      <c r="L9" s="34">
        <v>0</v>
      </c>
      <c r="M9" s="34">
        <f>SUM(K9:L9)</f>
        <v>0</v>
      </c>
    </row>
    <row r="10" spans="1:13">
      <c r="A10" s="28" t="s">
        <v>18</v>
      </c>
      <c r="B10" s="29"/>
      <c r="C10" s="30" t="s">
        <v>16</v>
      </c>
      <c r="D10" s="30" t="s">
        <v>17</v>
      </c>
      <c r="E10" s="31">
        <v>38</v>
      </c>
      <c r="F10" s="30">
        <v>0</v>
      </c>
      <c r="G10" s="32">
        <v>0</v>
      </c>
      <c r="H10" s="33">
        <v>0</v>
      </c>
      <c r="I10" s="33">
        <v>34</v>
      </c>
      <c r="J10" s="33">
        <v>0</v>
      </c>
      <c r="K10" s="34">
        <v>0</v>
      </c>
      <c r="L10" s="34">
        <v>0</v>
      </c>
      <c r="M10" s="34">
        <f t="shared" ref="M10:M13" si="1">SUM(K10:L10)</f>
        <v>0</v>
      </c>
    </row>
    <row r="11" spans="1:13">
      <c r="A11" s="28" t="s">
        <v>19</v>
      </c>
      <c r="B11" s="29"/>
      <c r="C11" s="30" t="s">
        <v>20</v>
      </c>
      <c r="D11" s="30" t="s">
        <v>17</v>
      </c>
      <c r="E11" s="31">
        <v>202</v>
      </c>
      <c r="F11" s="31">
        <v>0</v>
      </c>
      <c r="G11" s="31">
        <v>0</v>
      </c>
      <c r="H11" s="33">
        <v>0</v>
      </c>
      <c r="I11" s="33">
        <v>202</v>
      </c>
      <c r="J11" s="33">
        <v>0</v>
      </c>
      <c r="K11" s="34">
        <v>0</v>
      </c>
      <c r="L11" s="34">
        <v>0</v>
      </c>
      <c r="M11" s="34">
        <f t="shared" si="1"/>
        <v>0</v>
      </c>
    </row>
    <row r="12" spans="1:13">
      <c r="A12" s="28" t="s">
        <v>21</v>
      </c>
      <c r="B12" s="29"/>
      <c r="C12" s="35" t="s">
        <v>20</v>
      </c>
      <c r="D12" s="35" t="s">
        <v>17</v>
      </c>
      <c r="E12" s="36">
        <v>82</v>
      </c>
      <c r="F12" s="36">
        <v>0</v>
      </c>
      <c r="G12" s="36">
        <v>0</v>
      </c>
      <c r="H12" s="37">
        <v>0</v>
      </c>
      <c r="I12" s="37">
        <v>82</v>
      </c>
      <c r="J12" s="33">
        <v>0</v>
      </c>
      <c r="K12" s="34">
        <v>0</v>
      </c>
      <c r="L12" s="34">
        <v>0</v>
      </c>
      <c r="M12" s="34">
        <f t="shared" si="1"/>
        <v>0</v>
      </c>
    </row>
    <row r="13" spans="1:13">
      <c r="A13" s="28" t="s">
        <v>22</v>
      </c>
      <c r="B13" s="29"/>
      <c r="C13" s="30" t="s">
        <v>16</v>
      </c>
      <c r="D13" s="30" t="s">
        <v>23</v>
      </c>
      <c r="E13" s="31">
        <v>1025</v>
      </c>
      <c r="F13" s="31">
        <v>50</v>
      </c>
      <c r="G13" s="32">
        <v>193</v>
      </c>
      <c r="H13" s="33">
        <v>222</v>
      </c>
      <c r="I13" s="33">
        <v>27</v>
      </c>
      <c r="J13" s="33">
        <v>0</v>
      </c>
      <c r="K13" s="38">
        <v>0</v>
      </c>
      <c r="L13" s="38">
        <v>0</v>
      </c>
      <c r="M13" s="34">
        <f t="shared" si="1"/>
        <v>0</v>
      </c>
    </row>
    <row r="14" spans="1:13">
      <c r="A14" s="39" t="s">
        <v>24</v>
      </c>
      <c r="B14" s="40"/>
      <c r="C14" s="41" t="s">
        <v>16</v>
      </c>
      <c r="D14" s="41" t="s">
        <v>23</v>
      </c>
      <c r="E14" s="42">
        <v>391</v>
      </c>
      <c r="F14" s="31"/>
      <c r="G14" s="32"/>
      <c r="H14" s="33">
        <v>0</v>
      </c>
      <c r="I14" s="43">
        <v>0</v>
      </c>
      <c r="J14" s="43">
        <v>98</v>
      </c>
      <c r="K14" s="44">
        <v>210</v>
      </c>
      <c r="L14" s="44">
        <v>0</v>
      </c>
      <c r="M14" s="44">
        <f>SUM(K14:L14)</f>
        <v>210</v>
      </c>
    </row>
    <row r="15" spans="1:13">
      <c r="A15" s="28" t="s">
        <v>25</v>
      </c>
      <c r="B15" s="29"/>
      <c r="C15" s="30" t="s">
        <v>16</v>
      </c>
      <c r="D15" s="30" t="s">
        <v>23</v>
      </c>
      <c r="E15" s="31">
        <v>1066</v>
      </c>
      <c r="F15" s="31">
        <v>0</v>
      </c>
      <c r="G15" s="32">
        <v>0</v>
      </c>
      <c r="H15" s="33">
        <v>213</v>
      </c>
      <c r="I15" s="33">
        <v>200</v>
      </c>
      <c r="J15" s="33">
        <v>250</v>
      </c>
      <c r="K15" s="38">
        <v>0</v>
      </c>
      <c r="L15" s="38">
        <v>0</v>
      </c>
      <c r="M15" s="38">
        <f>SUM(K15:L15)</f>
        <v>0</v>
      </c>
    </row>
    <row r="16" spans="1:13">
      <c r="A16" s="39" t="s">
        <v>26</v>
      </c>
      <c r="B16" s="40"/>
      <c r="C16" s="41" t="s">
        <v>27</v>
      </c>
      <c r="D16" s="41" t="s">
        <v>17</v>
      </c>
      <c r="E16" s="42">
        <f>2406480*177.721/1000000</f>
        <v>427.68203208</v>
      </c>
      <c r="F16" s="42"/>
      <c r="G16" s="45"/>
      <c r="H16" s="43"/>
      <c r="I16" s="43">
        <v>0</v>
      </c>
      <c r="J16" s="43">
        <v>100</v>
      </c>
      <c r="K16" s="44">
        <v>428</v>
      </c>
      <c r="L16" s="44">
        <v>0</v>
      </c>
      <c r="M16" s="44">
        <f>SUM(K16:L16)</f>
        <v>428</v>
      </c>
    </row>
    <row r="17" spans="1:13">
      <c r="A17" s="28" t="s">
        <v>28</v>
      </c>
      <c r="B17" s="29"/>
      <c r="C17" s="30" t="s">
        <v>16</v>
      </c>
      <c r="D17" s="30" t="s">
        <v>17</v>
      </c>
      <c r="E17" s="31">
        <v>1066.326</v>
      </c>
      <c r="F17" s="30">
        <v>100</v>
      </c>
      <c r="G17" s="30">
        <v>100</v>
      </c>
      <c r="H17" s="33">
        <v>70</v>
      </c>
      <c r="I17" s="33">
        <v>70</v>
      </c>
      <c r="J17" s="33">
        <v>0</v>
      </c>
      <c r="K17" s="34">
        <v>0</v>
      </c>
      <c r="L17" s="34">
        <v>0</v>
      </c>
      <c r="M17" s="34">
        <f>SUM(K17:L17)</f>
        <v>0</v>
      </c>
    </row>
    <row r="18" spans="1:13">
      <c r="A18" s="29" t="s">
        <v>29</v>
      </c>
      <c r="B18" s="30"/>
      <c r="C18" s="30" t="s">
        <v>30</v>
      </c>
      <c r="D18" s="30" t="s">
        <v>23</v>
      </c>
      <c r="E18" s="31">
        <f>6*177.721</f>
        <v>1066.326</v>
      </c>
      <c r="F18" s="31">
        <v>0</v>
      </c>
      <c r="G18" s="30">
        <v>0</v>
      </c>
      <c r="H18" s="33">
        <v>100</v>
      </c>
      <c r="I18" s="33">
        <v>500</v>
      </c>
      <c r="J18" s="33">
        <v>400</v>
      </c>
      <c r="K18" s="38">
        <v>6</v>
      </c>
      <c r="L18" s="38">
        <v>0</v>
      </c>
      <c r="M18" s="34">
        <f t="shared" ref="M18:M24" si="2">SUM(K18:L18)</f>
        <v>6</v>
      </c>
    </row>
    <row r="19" spans="1:13">
      <c r="A19" s="28" t="s">
        <v>31</v>
      </c>
      <c r="B19" s="29"/>
      <c r="C19" s="30" t="s">
        <v>32</v>
      </c>
      <c r="D19" s="30" t="s">
        <v>23</v>
      </c>
      <c r="E19" s="31">
        <v>807</v>
      </c>
      <c r="F19" s="31">
        <v>170</v>
      </c>
      <c r="G19" s="32">
        <v>142</v>
      </c>
      <c r="H19" s="33">
        <v>50</v>
      </c>
      <c r="I19" s="33">
        <v>49</v>
      </c>
      <c r="J19" s="33">
        <v>0</v>
      </c>
      <c r="K19" s="38">
        <v>0</v>
      </c>
      <c r="L19" s="38">
        <v>0</v>
      </c>
      <c r="M19" s="34">
        <f t="shared" si="2"/>
        <v>0</v>
      </c>
    </row>
    <row r="20" spans="1:13">
      <c r="A20" s="28" t="s">
        <v>33</v>
      </c>
      <c r="B20" s="30"/>
      <c r="C20" s="30" t="s">
        <v>32</v>
      </c>
      <c r="D20" s="30" t="s">
        <v>23</v>
      </c>
      <c r="E20" s="31">
        <v>888</v>
      </c>
      <c r="F20" s="31">
        <v>270</v>
      </c>
      <c r="G20" s="32">
        <v>270</v>
      </c>
      <c r="H20" s="33">
        <v>255</v>
      </c>
      <c r="I20" s="33">
        <v>255</v>
      </c>
      <c r="J20" s="33">
        <v>111</v>
      </c>
      <c r="K20" s="38">
        <v>0</v>
      </c>
      <c r="L20" s="38">
        <v>0</v>
      </c>
      <c r="M20" s="34">
        <f t="shared" si="2"/>
        <v>0</v>
      </c>
    </row>
    <row r="21" spans="1:13">
      <c r="A21" s="28" t="s">
        <v>34</v>
      </c>
      <c r="B21" s="29"/>
      <c r="C21" s="30" t="s">
        <v>35</v>
      </c>
      <c r="D21" s="30" t="s">
        <v>23</v>
      </c>
      <c r="E21" s="31">
        <v>2786</v>
      </c>
      <c r="F21" s="31">
        <v>719</v>
      </c>
      <c r="G21" s="32">
        <v>300</v>
      </c>
      <c r="H21" s="33">
        <v>500</v>
      </c>
      <c r="I21" s="33">
        <v>700</v>
      </c>
      <c r="J21" s="33">
        <v>800</v>
      </c>
      <c r="K21" s="38">
        <v>55</v>
      </c>
      <c r="L21" s="38">
        <v>23</v>
      </c>
      <c r="M21" s="34">
        <f t="shared" si="2"/>
        <v>78</v>
      </c>
    </row>
    <row r="22" spans="1:13">
      <c r="A22" s="28" t="s">
        <v>36</v>
      </c>
      <c r="B22" s="29"/>
      <c r="C22" s="30" t="s">
        <v>37</v>
      </c>
      <c r="D22" s="30" t="s">
        <v>17</v>
      </c>
      <c r="E22" s="31">
        <v>710.88400000000001</v>
      </c>
      <c r="F22" s="30">
        <v>300</v>
      </c>
      <c r="G22" s="30">
        <v>300</v>
      </c>
      <c r="H22" s="33">
        <v>300</v>
      </c>
      <c r="I22" s="33">
        <v>300</v>
      </c>
      <c r="J22" s="33">
        <v>100</v>
      </c>
      <c r="K22" s="34">
        <v>0</v>
      </c>
      <c r="L22" s="34">
        <v>0</v>
      </c>
      <c r="M22" s="34">
        <f t="shared" si="2"/>
        <v>0</v>
      </c>
    </row>
    <row r="23" spans="1:13">
      <c r="A23" s="28" t="s">
        <v>38</v>
      </c>
      <c r="B23" s="29"/>
      <c r="C23" s="30" t="s">
        <v>35</v>
      </c>
      <c r="D23" s="30" t="s">
        <v>17</v>
      </c>
      <c r="E23" s="31">
        <v>902</v>
      </c>
      <c r="F23" s="30">
        <v>300</v>
      </c>
      <c r="G23" s="30">
        <v>300</v>
      </c>
      <c r="H23" s="33">
        <v>200</v>
      </c>
      <c r="I23" s="33">
        <v>200</v>
      </c>
      <c r="J23" s="33">
        <v>100</v>
      </c>
      <c r="K23" s="34">
        <v>40</v>
      </c>
      <c r="L23" s="34">
        <v>5</v>
      </c>
      <c r="M23" s="34">
        <f t="shared" si="2"/>
        <v>45</v>
      </c>
    </row>
    <row r="24" spans="1:13">
      <c r="A24" s="28" t="s">
        <v>39</v>
      </c>
      <c r="B24" s="29"/>
      <c r="C24" s="30" t="s">
        <v>40</v>
      </c>
      <c r="D24" s="30" t="s">
        <v>17</v>
      </c>
      <c r="E24" s="31">
        <v>675</v>
      </c>
      <c r="F24" s="30">
        <v>622</v>
      </c>
      <c r="G24" s="30">
        <v>622</v>
      </c>
      <c r="H24" s="33">
        <v>500</v>
      </c>
      <c r="I24" s="33">
        <v>500</v>
      </c>
      <c r="J24" s="33">
        <v>675</v>
      </c>
      <c r="K24" s="34">
        <v>0</v>
      </c>
      <c r="L24" s="34">
        <v>0</v>
      </c>
      <c r="M24" s="34">
        <f t="shared" si="2"/>
        <v>0</v>
      </c>
    </row>
    <row r="25" spans="1:13">
      <c r="A25" s="46" t="s">
        <v>41</v>
      </c>
      <c r="B25" s="47" t="s">
        <v>13</v>
      </c>
      <c r="C25" s="48" t="s">
        <v>42</v>
      </c>
      <c r="D25" s="48" t="s">
        <v>17</v>
      </c>
      <c r="E25" s="49">
        <v>5400</v>
      </c>
      <c r="F25" s="49">
        <v>300</v>
      </c>
      <c r="G25" s="49">
        <v>300</v>
      </c>
      <c r="H25" s="33">
        <v>300</v>
      </c>
      <c r="I25" s="33">
        <v>300</v>
      </c>
      <c r="J25" s="33">
        <v>300</v>
      </c>
      <c r="K25" s="34">
        <v>0</v>
      </c>
      <c r="L25" s="34">
        <v>0</v>
      </c>
      <c r="M25" s="34">
        <f t="shared" ref="M25" si="3">K25</f>
        <v>0</v>
      </c>
    </row>
    <row r="26" spans="1:13" ht="15.75" thickBot="1">
      <c r="A26" s="50" t="s">
        <v>13</v>
      </c>
      <c r="B26" s="50" t="s">
        <v>13</v>
      </c>
      <c r="C26" s="51" t="s">
        <v>13</v>
      </c>
      <c r="D26" s="51" t="s">
        <v>13</v>
      </c>
      <c r="E26" s="51" t="s">
        <v>13</v>
      </c>
      <c r="F26" s="52" t="s">
        <v>13</v>
      </c>
      <c r="G26" s="6"/>
      <c r="H26" s="7"/>
      <c r="I26" s="7"/>
      <c r="J26" s="7"/>
      <c r="K26" s="26"/>
      <c r="L26" s="26"/>
      <c r="M26" s="27"/>
    </row>
    <row r="27" spans="1:13" ht="15.75" thickBot="1">
      <c r="A27" s="53" t="s">
        <v>43</v>
      </c>
      <c r="B27" s="54"/>
      <c r="C27" s="54"/>
      <c r="D27" s="55"/>
      <c r="E27" s="23">
        <f t="shared" ref="E27:I27" si="4">SUM(E29:E36)</f>
        <v>2795.1389799999997</v>
      </c>
      <c r="F27" s="23">
        <f t="shared" si="4"/>
        <v>353</v>
      </c>
      <c r="G27" s="23">
        <f t="shared" si="4"/>
        <v>353</v>
      </c>
      <c r="H27" s="23">
        <f t="shared" si="4"/>
        <v>566</v>
      </c>
      <c r="I27" s="23">
        <f t="shared" si="4"/>
        <v>566</v>
      </c>
      <c r="J27" s="23">
        <f>SUM(J29:J36)</f>
        <v>461</v>
      </c>
      <c r="K27" s="23">
        <f>SUM(K29:K36)</f>
        <v>0</v>
      </c>
      <c r="L27" s="23">
        <f>SUM(L29:L36)</f>
        <v>0</v>
      </c>
      <c r="M27" s="23">
        <f>SUM(M29:M36)</f>
        <v>0</v>
      </c>
    </row>
    <row r="28" spans="1:13">
      <c r="A28" s="50" t="s">
        <v>13</v>
      </c>
      <c r="B28" s="50" t="s">
        <v>13</v>
      </c>
      <c r="C28" s="51" t="s">
        <v>13</v>
      </c>
      <c r="D28" s="51" t="s">
        <v>13</v>
      </c>
      <c r="E28" s="51" t="s">
        <v>13</v>
      </c>
      <c r="F28" s="52" t="s">
        <v>13</v>
      </c>
      <c r="G28" s="6"/>
      <c r="H28" s="7"/>
      <c r="I28" s="7"/>
      <c r="J28" s="7"/>
      <c r="K28" s="26"/>
      <c r="L28" s="26"/>
      <c r="M28" s="27"/>
    </row>
    <row r="29" spans="1:13">
      <c r="A29" s="28" t="s">
        <v>44</v>
      </c>
      <c r="B29" s="29"/>
      <c r="C29" s="30" t="s">
        <v>45</v>
      </c>
      <c r="D29" s="30" t="s">
        <v>17</v>
      </c>
      <c r="E29" s="31">
        <v>956.13897999999995</v>
      </c>
      <c r="F29" s="30">
        <v>200</v>
      </c>
      <c r="G29" s="30">
        <v>200</v>
      </c>
      <c r="H29" s="33">
        <v>150</v>
      </c>
      <c r="I29" s="33">
        <v>150</v>
      </c>
      <c r="J29" s="33">
        <v>150</v>
      </c>
      <c r="K29" s="34">
        <v>0</v>
      </c>
      <c r="L29" s="34">
        <v>0</v>
      </c>
      <c r="M29" s="38">
        <f>SUM(K29:L29)</f>
        <v>0</v>
      </c>
    </row>
    <row r="30" spans="1:13">
      <c r="A30" s="28" t="s">
        <v>46</v>
      </c>
      <c r="B30" s="30"/>
      <c r="C30" s="30" t="s">
        <v>45</v>
      </c>
      <c r="D30" s="30" t="s">
        <v>17</v>
      </c>
      <c r="E30" s="31">
        <v>667</v>
      </c>
      <c r="F30" s="30">
        <v>50</v>
      </c>
      <c r="G30" s="30">
        <v>50</v>
      </c>
      <c r="H30" s="33">
        <v>50</v>
      </c>
      <c r="I30" s="33">
        <v>50</v>
      </c>
      <c r="J30" s="33">
        <v>50</v>
      </c>
      <c r="K30" s="34">
        <v>0</v>
      </c>
      <c r="L30" s="34">
        <v>0</v>
      </c>
      <c r="M30" s="38">
        <f t="shared" ref="M30:M36" si="5">SUM(K30:L30)</f>
        <v>0</v>
      </c>
    </row>
    <row r="31" spans="1:13">
      <c r="A31" s="28" t="s">
        <v>47</v>
      </c>
      <c r="B31" s="30"/>
      <c r="C31" s="30" t="s">
        <v>48</v>
      </c>
      <c r="D31" s="30" t="s">
        <v>17</v>
      </c>
      <c r="E31" s="31">
        <v>29</v>
      </c>
      <c r="F31" s="30">
        <v>3</v>
      </c>
      <c r="G31" s="30">
        <v>3</v>
      </c>
      <c r="H31" s="33">
        <v>5</v>
      </c>
      <c r="I31" s="33">
        <v>5</v>
      </c>
      <c r="J31" s="33">
        <v>0</v>
      </c>
      <c r="K31" s="34">
        <v>0</v>
      </c>
      <c r="L31" s="34">
        <v>0</v>
      </c>
      <c r="M31" s="38">
        <f t="shared" si="5"/>
        <v>0</v>
      </c>
    </row>
    <row r="32" spans="1:13">
      <c r="A32" s="29" t="s">
        <v>49</v>
      </c>
      <c r="B32" s="30"/>
      <c r="C32" s="30" t="s">
        <v>50</v>
      </c>
      <c r="D32" s="30" t="s">
        <v>17</v>
      </c>
      <c r="E32" s="31">
        <v>109</v>
      </c>
      <c r="F32" s="30">
        <v>0</v>
      </c>
      <c r="G32" s="30">
        <v>0</v>
      </c>
      <c r="H32" s="30">
        <v>109</v>
      </c>
      <c r="I32" s="30">
        <v>109</v>
      </c>
      <c r="J32" s="30">
        <v>109</v>
      </c>
      <c r="K32" s="34">
        <v>0</v>
      </c>
      <c r="L32" s="34">
        <v>0</v>
      </c>
      <c r="M32" s="38">
        <f t="shared" si="5"/>
        <v>0</v>
      </c>
    </row>
    <row r="33" spans="1:13">
      <c r="A33" s="29" t="s">
        <v>51</v>
      </c>
      <c r="B33" s="30"/>
      <c r="C33" s="30" t="s">
        <v>50</v>
      </c>
      <c r="D33" s="30" t="s">
        <v>17</v>
      </c>
      <c r="E33" s="31">
        <v>66</v>
      </c>
      <c r="F33" s="30">
        <v>0</v>
      </c>
      <c r="G33" s="30">
        <v>0</v>
      </c>
      <c r="H33" s="30">
        <v>66</v>
      </c>
      <c r="I33" s="30">
        <v>66</v>
      </c>
      <c r="J33" s="30">
        <v>66</v>
      </c>
      <c r="K33" s="34">
        <v>0</v>
      </c>
      <c r="L33" s="34">
        <v>0</v>
      </c>
      <c r="M33" s="38">
        <f t="shared" si="5"/>
        <v>0</v>
      </c>
    </row>
    <row r="34" spans="1:13">
      <c r="A34" s="29" t="s">
        <v>52</v>
      </c>
      <c r="B34" s="30"/>
      <c r="C34" s="30" t="s">
        <v>50</v>
      </c>
      <c r="D34" s="30" t="s">
        <v>17</v>
      </c>
      <c r="E34" s="31">
        <v>29</v>
      </c>
      <c r="F34" s="30">
        <v>0</v>
      </c>
      <c r="G34" s="30">
        <v>0</v>
      </c>
      <c r="H34" s="30">
        <v>29</v>
      </c>
      <c r="I34" s="30">
        <v>29</v>
      </c>
      <c r="J34" s="30">
        <v>29</v>
      </c>
      <c r="K34" s="34">
        <v>0</v>
      </c>
      <c r="L34" s="34">
        <v>0</v>
      </c>
      <c r="M34" s="38">
        <f t="shared" si="5"/>
        <v>0</v>
      </c>
    </row>
    <row r="35" spans="1:13">
      <c r="A35" s="29" t="s">
        <v>53</v>
      </c>
      <c r="B35" s="30"/>
      <c r="C35" s="30" t="s">
        <v>50</v>
      </c>
      <c r="D35" s="30" t="s">
        <v>17</v>
      </c>
      <c r="E35" s="31">
        <v>341</v>
      </c>
      <c r="F35" s="30">
        <v>0</v>
      </c>
      <c r="G35" s="30">
        <v>0</v>
      </c>
      <c r="H35" s="30">
        <v>57</v>
      </c>
      <c r="I35" s="30">
        <v>57</v>
      </c>
      <c r="J35" s="30">
        <v>57</v>
      </c>
      <c r="K35" s="34">
        <v>0</v>
      </c>
      <c r="L35" s="34">
        <v>0</v>
      </c>
      <c r="M35" s="38">
        <f t="shared" si="5"/>
        <v>0</v>
      </c>
    </row>
    <row r="36" spans="1:13">
      <c r="A36" s="28" t="s">
        <v>54</v>
      </c>
      <c r="B36" s="30"/>
      <c r="C36" s="30" t="s">
        <v>55</v>
      </c>
      <c r="D36" s="30" t="s">
        <v>17</v>
      </c>
      <c r="E36" s="31">
        <v>598</v>
      </c>
      <c r="F36" s="30">
        <v>100</v>
      </c>
      <c r="G36" s="30">
        <v>100</v>
      </c>
      <c r="H36" s="33">
        <v>100</v>
      </c>
      <c r="I36" s="33">
        <v>100</v>
      </c>
      <c r="J36" s="33">
        <v>0</v>
      </c>
      <c r="K36" s="34">
        <v>0</v>
      </c>
      <c r="L36" s="34">
        <v>0</v>
      </c>
      <c r="M36" s="38">
        <f t="shared" si="5"/>
        <v>0</v>
      </c>
    </row>
    <row r="37" spans="1:13" ht="15.75" thickBot="1">
      <c r="A37" s="50" t="s">
        <v>13</v>
      </c>
      <c r="B37" s="50" t="s">
        <v>13</v>
      </c>
      <c r="C37" s="51" t="s">
        <v>13</v>
      </c>
      <c r="D37" s="51" t="s">
        <v>13</v>
      </c>
      <c r="E37" s="51" t="s">
        <v>13</v>
      </c>
      <c r="F37" s="52" t="s">
        <v>13</v>
      </c>
      <c r="G37" s="6"/>
      <c r="H37" s="7"/>
      <c r="I37" s="7"/>
      <c r="J37" s="7"/>
      <c r="K37" s="26"/>
      <c r="L37" s="26"/>
      <c r="M37" s="27"/>
    </row>
    <row r="38" spans="1:13" ht="15.75" thickBot="1">
      <c r="A38" s="20" t="s">
        <v>56</v>
      </c>
      <c r="B38" s="21"/>
      <c r="C38" s="56"/>
      <c r="D38" s="55"/>
      <c r="E38" s="23">
        <f t="shared" ref="E38:I38" si="6">SUM(E40:E59)</f>
        <v>95759.489000000001</v>
      </c>
      <c r="F38" s="23">
        <f t="shared" si="6"/>
        <v>14548</v>
      </c>
      <c r="G38" s="23">
        <f t="shared" si="6"/>
        <v>10447</v>
      </c>
      <c r="H38" s="23">
        <f t="shared" si="6"/>
        <v>9722</v>
      </c>
      <c r="I38" s="23">
        <f t="shared" si="6"/>
        <v>8915</v>
      </c>
      <c r="J38" s="23">
        <f>SUM(J40:J59)</f>
        <v>8878</v>
      </c>
      <c r="K38" s="23">
        <f>SUM(K40:K59)</f>
        <v>155</v>
      </c>
      <c r="L38" s="23">
        <f>SUM(L40:L59)</f>
        <v>93</v>
      </c>
      <c r="M38" s="23">
        <f>SUM(M40:M59)</f>
        <v>248</v>
      </c>
    </row>
    <row r="39" spans="1:13">
      <c r="A39" s="50" t="s">
        <v>13</v>
      </c>
      <c r="B39" s="50" t="s">
        <v>13</v>
      </c>
      <c r="C39" s="51" t="s">
        <v>13</v>
      </c>
      <c r="D39" s="51" t="s">
        <v>13</v>
      </c>
      <c r="E39" s="51" t="s">
        <v>13</v>
      </c>
      <c r="F39" s="52" t="s">
        <v>13</v>
      </c>
      <c r="G39" s="6"/>
      <c r="H39" s="7"/>
      <c r="I39" s="7"/>
      <c r="J39" s="7"/>
      <c r="K39" s="26"/>
      <c r="L39" s="26"/>
      <c r="M39" s="27"/>
    </row>
    <row r="40" spans="1:13">
      <c r="A40" s="28" t="s">
        <v>57</v>
      </c>
      <c r="B40" s="57"/>
      <c r="C40" s="30" t="s">
        <v>58</v>
      </c>
      <c r="D40" s="30" t="s">
        <v>23</v>
      </c>
      <c r="E40" s="31">
        <v>5268</v>
      </c>
      <c r="F40" s="31">
        <v>1100</v>
      </c>
      <c r="G40" s="32">
        <v>1100</v>
      </c>
      <c r="H40" s="33">
        <v>1300</v>
      </c>
      <c r="I40" s="33">
        <v>800</v>
      </c>
      <c r="J40" s="33">
        <v>800</v>
      </c>
      <c r="K40" s="38">
        <v>0</v>
      </c>
      <c r="L40" s="38">
        <v>0</v>
      </c>
      <c r="M40" s="38">
        <f>SUM(K40:L40)</f>
        <v>0</v>
      </c>
    </row>
    <row r="41" spans="1:13">
      <c r="A41" s="28" t="s">
        <v>59</v>
      </c>
      <c r="B41" s="29"/>
      <c r="C41" s="30" t="s">
        <v>30</v>
      </c>
      <c r="D41" s="30" t="s">
        <v>23</v>
      </c>
      <c r="E41" s="31">
        <v>4167</v>
      </c>
      <c r="F41" s="31">
        <v>868</v>
      </c>
      <c r="G41" s="32">
        <v>568</v>
      </c>
      <c r="H41" s="33">
        <v>750</v>
      </c>
      <c r="I41" s="33">
        <v>750</v>
      </c>
      <c r="J41" s="33">
        <v>900</v>
      </c>
      <c r="K41" s="38">
        <v>41</v>
      </c>
      <c r="L41" s="38">
        <v>73</v>
      </c>
      <c r="M41" s="38">
        <f t="shared" ref="M41:M49" si="7">SUM(K41:L41)</f>
        <v>114</v>
      </c>
    </row>
    <row r="42" spans="1:13">
      <c r="A42" s="28" t="s">
        <v>60</v>
      </c>
      <c r="B42" s="29"/>
      <c r="C42" s="30" t="s">
        <v>61</v>
      </c>
      <c r="D42" s="30" t="s">
        <v>23</v>
      </c>
      <c r="E42" s="31">
        <v>4776</v>
      </c>
      <c r="F42" s="31">
        <v>950</v>
      </c>
      <c r="G42" s="32">
        <v>950</v>
      </c>
      <c r="H42" s="33">
        <v>700</v>
      </c>
      <c r="I42" s="33">
        <v>700</v>
      </c>
      <c r="J42" s="33">
        <v>800</v>
      </c>
      <c r="K42" s="38">
        <v>0</v>
      </c>
      <c r="L42" s="38">
        <v>0</v>
      </c>
      <c r="M42" s="38">
        <f t="shared" si="7"/>
        <v>0</v>
      </c>
    </row>
    <row r="43" spans="1:13">
      <c r="A43" s="28" t="s">
        <v>62</v>
      </c>
      <c r="B43" s="29"/>
      <c r="C43" s="30" t="s">
        <v>35</v>
      </c>
      <c r="D43" s="30" t="s">
        <v>23</v>
      </c>
      <c r="E43" s="31">
        <v>2602</v>
      </c>
      <c r="F43" s="31">
        <v>38</v>
      </c>
      <c r="G43" s="32">
        <v>141</v>
      </c>
      <c r="H43" s="33">
        <v>10</v>
      </c>
      <c r="I43" s="33">
        <v>140</v>
      </c>
      <c r="J43" s="33">
        <v>0</v>
      </c>
      <c r="K43" s="38">
        <v>0</v>
      </c>
      <c r="L43" s="38">
        <v>0</v>
      </c>
      <c r="M43" s="38">
        <f t="shared" si="7"/>
        <v>0</v>
      </c>
    </row>
    <row r="44" spans="1:13">
      <c r="A44" s="28" t="s">
        <v>63</v>
      </c>
      <c r="B44" s="30" t="s">
        <v>64</v>
      </c>
      <c r="C44" s="30" t="s">
        <v>58</v>
      </c>
      <c r="D44" s="30" t="s">
        <v>23</v>
      </c>
      <c r="E44" s="31">
        <v>17322</v>
      </c>
      <c r="F44" s="31">
        <v>0</v>
      </c>
      <c r="G44" s="32">
        <v>0</v>
      </c>
      <c r="H44" s="33">
        <v>173</v>
      </c>
      <c r="I44" s="33">
        <v>173</v>
      </c>
      <c r="J44" s="33">
        <v>878</v>
      </c>
      <c r="K44" s="38">
        <v>0</v>
      </c>
      <c r="L44" s="38">
        <v>0</v>
      </c>
      <c r="M44" s="38">
        <f t="shared" si="7"/>
        <v>0</v>
      </c>
    </row>
    <row r="45" spans="1:13">
      <c r="A45" s="28" t="s">
        <v>65</v>
      </c>
      <c r="B45" s="30" t="s">
        <v>64</v>
      </c>
      <c r="C45" s="30" t="s">
        <v>58</v>
      </c>
      <c r="D45" s="30" t="s">
        <v>23</v>
      </c>
      <c r="E45" s="31">
        <v>5845</v>
      </c>
      <c r="F45" s="31">
        <v>0</v>
      </c>
      <c r="G45" s="32">
        <v>96</v>
      </c>
      <c r="H45" s="33">
        <v>0</v>
      </c>
      <c r="I45" s="33">
        <v>63</v>
      </c>
      <c r="J45" s="33">
        <v>0</v>
      </c>
      <c r="K45" s="38">
        <v>0</v>
      </c>
      <c r="L45" s="38">
        <v>0</v>
      </c>
      <c r="M45" s="38">
        <f t="shared" si="7"/>
        <v>0</v>
      </c>
    </row>
    <row r="46" spans="1:13">
      <c r="A46" s="28" t="s">
        <v>66</v>
      </c>
      <c r="B46" s="30" t="s">
        <v>64</v>
      </c>
      <c r="C46" s="30" t="s">
        <v>58</v>
      </c>
      <c r="D46" s="30" t="s">
        <v>23</v>
      </c>
      <c r="E46" s="31">
        <v>11690</v>
      </c>
      <c r="F46" s="31">
        <v>3500</v>
      </c>
      <c r="G46" s="32">
        <v>2500</v>
      </c>
      <c r="H46" s="33">
        <v>1500</v>
      </c>
      <c r="I46" s="33">
        <v>1000</v>
      </c>
      <c r="J46" s="33">
        <v>1000</v>
      </c>
      <c r="K46" s="38">
        <v>2</v>
      </c>
      <c r="L46" s="38">
        <v>0</v>
      </c>
      <c r="M46" s="38">
        <f t="shared" si="7"/>
        <v>2</v>
      </c>
    </row>
    <row r="47" spans="1:13">
      <c r="A47" s="28" t="s">
        <v>67</v>
      </c>
      <c r="B47" s="30" t="s">
        <v>64</v>
      </c>
      <c r="C47" s="30" t="s">
        <v>68</v>
      </c>
      <c r="D47" s="30" t="s">
        <v>23</v>
      </c>
      <c r="E47" s="31">
        <v>7570</v>
      </c>
      <c r="F47" s="31">
        <v>3000</v>
      </c>
      <c r="G47" s="32">
        <v>0</v>
      </c>
      <c r="H47" s="33">
        <v>889</v>
      </c>
      <c r="I47" s="33">
        <v>889</v>
      </c>
      <c r="J47" s="33">
        <v>0</v>
      </c>
      <c r="K47" s="38">
        <v>0</v>
      </c>
      <c r="L47" s="38">
        <v>0</v>
      </c>
      <c r="M47" s="38">
        <f t="shared" si="7"/>
        <v>0</v>
      </c>
    </row>
    <row r="48" spans="1:13">
      <c r="A48" s="28" t="s">
        <v>69</v>
      </c>
      <c r="B48" s="30"/>
      <c r="C48" s="30" t="s">
        <v>42</v>
      </c>
      <c r="D48" s="30" t="s">
        <v>17</v>
      </c>
      <c r="E48" s="31">
        <v>4900</v>
      </c>
      <c r="F48" s="30">
        <v>1000</v>
      </c>
      <c r="G48" s="30">
        <v>1000</v>
      </c>
      <c r="H48" s="33">
        <v>500</v>
      </c>
      <c r="I48" s="33">
        <v>500</v>
      </c>
      <c r="J48" s="33">
        <v>500</v>
      </c>
      <c r="K48" s="34">
        <v>0</v>
      </c>
      <c r="L48" s="34">
        <v>0</v>
      </c>
      <c r="M48" s="38">
        <f t="shared" si="7"/>
        <v>0</v>
      </c>
    </row>
    <row r="49" spans="1:13">
      <c r="A49" s="28" t="s">
        <v>70</v>
      </c>
      <c r="B49" s="29"/>
      <c r="C49" s="30" t="s">
        <v>71</v>
      </c>
      <c r="D49" s="30" t="s">
        <v>17</v>
      </c>
      <c r="E49" s="30">
        <v>1058</v>
      </c>
      <c r="F49" s="30">
        <v>142</v>
      </c>
      <c r="G49" s="30">
        <v>142</v>
      </c>
      <c r="H49" s="33">
        <v>100</v>
      </c>
      <c r="I49" s="33">
        <v>100</v>
      </c>
      <c r="J49" s="33">
        <v>50</v>
      </c>
      <c r="K49" s="34">
        <v>0</v>
      </c>
      <c r="L49" s="34">
        <v>0</v>
      </c>
      <c r="M49" s="38">
        <f t="shared" si="7"/>
        <v>0</v>
      </c>
    </row>
    <row r="50" spans="1:13">
      <c r="A50" s="39" t="s">
        <v>72</v>
      </c>
      <c r="B50" s="40"/>
      <c r="C50" s="41" t="s">
        <v>71</v>
      </c>
      <c r="D50" s="41" t="s">
        <v>17</v>
      </c>
      <c r="E50" s="41">
        <f>20.2*200</f>
        <v>4040</v>
      </c>
      <c r="F50" s="30"/>
      <c r="G50" s="30"/>
      <c r="H50" s="33"/>
      <c r="I50" s="43"/>
      <c r="J50" s="43">
        <v>350</v>
      </c>
      <c r="K50" s="44">
        <v>0</v>
      </c>
      <c r="L50" s="44">
        <v>0</v>
      </c>
      <c r="M50" s="44">
        <f>SUM(K50:L50)</f>
        <v>0</v>
      </c>
    </row>
    <row r="51" spans="1:13">
      <c r="A51" s="39" t="s">
        <v>73</v>
      </c>
      <c r="B51" s="39"/>
      <c r="C51" s="41" t="s">
        <v>71</v>
      </c>
      <c r="D51" s="41" t="s">
        <v>17</v>
      </c>
      <c r="E51" s="41">
        <f>12*200</f>
        <v>2400</v>
      </c>
      <c r="F51" s="30"/>
      <c r="G51" s="30"/>
      <c r="H51" s="33"/>
      <c r="I51" s="43"/>
      <c r="J51" s="43">
        <v>200</v>
      </c>
      <c r="K51" s="44">
        <v>0</v>
      </c>
      <c r="L51" s="44">
        <v>0</v>
      </c>
      <c r="M51" s="44">
        <f>SUM(K51:L51)</f>
        <v>0</v>
      </c>
    </row>
    <row r="52" spans="1:13">
      <c r="A52" s="28" t="s">
        <v>74</v>
      </c>
      <c r="B52" s="29"/>
      <c r="C52" s="30" t="s">
        <v>75</v>
      </c>
      <c r="D52" s="30" t="s">
        <v>17</v>
      </c>
      <c r="E52" s="30">
        <v>1073</v>
      </c>
      <c r="F52" s="30">
        <v>250</v>
      </c>
      <c r="G52" s="30">
        <v>250</v>
      </c>
      <c r="H52" s="33">
        <v>150</v>
      </c>
      <c r="I52" s="33">
        <v>150</v>
      </c>
      <c r="J52" s="33">
        <v>150</v>
      </c>
      <c r="K52" s="34">
        <v>0</v>
      </c>
      <c r="L52" s="34">
        <v>0</v>
      </c>
      <c r="M52" s="38">
        <f>SUM(K52:L52)</f>
        <v>0</v>
      </c>
    </row>
    <row r="53" spans="1:13">
      <c r="A53" s="28" t="s">
        <v>76</v>
      </c>
      <c r="B53" s="29"/>
      <c r="C53" s="30" t="s">
        <v>71</v>
      </c>
      <c r="D53" s="30" t="s">
        <v>17</v>
      </c>
      <c r="E53" s="30">
        <v>550</v>
      </c>
      <c r="F53" s="30">
        <v>200</v>
      </c>
      <c r="G53" s="30">
        <v>200</v>
      </c>
      <c r="H53" s="33">
        <v>200</v>
      </c>
      <c r="I53" s="33">
        <v>200</v>
      </c>
      <c r="J53" s="33">
        <v>0</v>
      </c>
      <c r="K53" s="34">
        <v>0</v>
      </c>
      <c r="L53" s="34">
        <v>0</v>
      </c>
      <c r="M53" s="38">
        <f t="shared" ref="M53:M59" si="8">SUM(K53:L53)</f>
        <v>0</v>
      </c>
    </row>
    <row r="54" spans="1:13">
      <c r="A54" s="28" t="s">
        <v>77</v>
      </c>
      <c r="B54" s="29"/>
      <c r="C54" s="30" t="s">
        <v>35</v>
      </c>
      <c r="D54" s="30" t="s">
        <v>17</v>
      </c>
      <c r="E54" s="30">
        <v>956</v>
      </c>
      <c r="F54" s="30">
        <v>250</v>
      </c>
      <c r="G54" s="30">
        <v>250</v>
      </c>
      <c r="H54" s="33">
        <v>200</v>
      </c>
      <c r="I54" s="33">
        <v>200</v>
      </c>
      <c r="J54" s="33">
        <v>0</v>
      </c>
      <c r="K54" s="34">
        <v>0</v>
      </c>
      <c r="L54" s="34">
        <v>0</v>
      </c>
      <c r="M54" s="38">
        <f t="shared" si="8"/>
        <v>0</v>
      </c>
    </row>
    <row r="55" spans="1:13">
      <c r="A55" s="28" t="s">
        <v>78</v>
      </c>
      <c r="B55" s="29"/>
      <c r="C55" s="30" t="s">
        <v>35</v>
      </c>
      <c r="D55" s="30" t="s">
        <v>17</v>
      </c>
      <c r="E55" s="31">
        <v>1599.489</v>
      </c>
      <c r="F55" s="30">
        <v>100</v>
      </c>
      <c r="G55" s="30">
        <v>100</v>
      </c>
      <c r="H55" s="33">
        <v>150</v>
      </c>
      <c r="I55" s="33">
        <v>150</v>
      </c>
      <c r="J55" s="33">
        <v>150</v>
      </c>
      <c r="K55" s="34">
        <v>0</v>
      </c>
      <c r="L55" s="34">
        <v>0</v>
      </c>
      <c r="M55" s="38">
        <f t="shared" si="8"/>
        <v>0</v>
      </c>
    </row>
    <row r="56" spans="1:13">
      <c r="A56" s="28" t="s">
        <v>79</v>
      </c>
      <c r="B56" s="29"/>
      <c r="C56" s="30" t="s">
        <v>35</v>
      </c>
      <c r="D56" s="30" t="s">
        <v>17</v>
      </c>
      <c r="E56" s="30">
        <v>319</v>
      </c>
      <c r="F56" s="30">
        <v>50</v>
      </c>
      <c r="G56" s="30">
        <v>50</v>
      </c>
      <c r="H56" s="33">
        <v>50</v>
      </c>
      <c r="I56" s="33">
        <v>50</v>
      </c>
      <c r="J56" s="33">
        <v>50</v>
      </c>
      <c r="K56" s="34">
        <v>0</v>
      </c>
      <c r="L56" s="34">
        <v>20</v>
      </c>
      <c r="M56" s="38">
        <f t="shared" si="8"/>
        <v>20</v>
      </c>
    </row>
    <row r="57" spans="1:13">
      <c r="A57" s="28" t="s">
        <v>80</v>
      </c>
      <c r="B57" s="29"/>
      <c r="C57" s="30" t="s">
        <v>35</v>
      </c>
      <c r="D57" s="30" t="s">
        <v>17</v>
      </c>
      <c r="E57" s="30">
        <v>963</v>
      </c>
      <c r="F57" s="30">
        <v>100</v>
      </c>
      <c r="G57" s="30">
        <v>100</v>
      </c>
      <c r="H57" s="33">
        <v>50</v>
      </c>
      <c r="I57" s="33">
        <v>50</v>
      </c>
      <c r="J57" s="33">
        <v>50</v>
      </c>
      <c r="K57" s="34">
        <v>112</v>
      </c>
      <c r="L57" s="34">
        <v>0</v>
      </c>
      <c r="M57" s="38">
        <f t="shared" si="8"/>
        <v>112</v>
      </c>
    </row>
    <row r="58" spans="1:13">
      <c r="A58" s="28" t="s">
        <v>81</v>
      </c>
      <c r="B58" s="30" t="s">
        <v>64</v>
      </c>
      <c r="C58" s="30" t="s">
        <v>32</v>
      </c>
      <c r="D58" s="30" t="s">
        <v>23</v>
      </c>
      <c r="E58" s="31">
        <v>13329</v>
      </c>
      <c r="F58" s="31">
        <v>2000</v>
      </c>
      <c r="G58" s="32">
        <v>2000</v>
      </c>
      <c r="H58" s="33">
        <v>2000</v>
      </c>
      <c r="I58" s="33">
        <v>2000</v>
      </c>
      <c r="J58" s="33">
        <v>2000</v>
      </c>
      <c r="K58" s="38">
        <v>0</v>
      </c>
      <c r="L58" s="38">
        <v>0</v>
      </c>
      <c r="M58" s="38">
        <f t="shared" si="8"/>
        <v>0</v>
      </c>
    </row>
    <row r="59" spans="1:13">
      <c r="A59" s="28" t="s">
        <v>81</v>
      </c>
      <c r="B59" s="30" t="s">
        <v>64</v>
      </c>
      <c r="C59" s="30" t="s">
        <v>32</v>
      </c>
      <c r="D59" s="30" t="s">
        <v>23</v>
      </c>
      <c r="E59" s="31">
        <v>5332</v>
      </c>
      <c r="F59" s="31">
        <v>1000</v>
      </c>
      <c r="G59" s="32">
        <v>1000</v>
      </c>
      <c r="H59" s="33">
        <v>1000</v>
      </c>
      <c r="I59" s="33">
        <v>1000</v>
      </c>
      <c r="J59" s="33">
        <v>1000</v>
      </c>
      <c r="K59" s="38">
        <v>0</v>
      </c>
      <c r="L59" s="38">
        <v>0</v>
      </c>
      <c r="M59" s="38">
        <f t="shared" si="8"/>
        <v>0</v>
      </c>
    </row>
    <row r="60" spans="1:13" ht="15.75" thickBot="1">
      <c r="A60" s="58" t="s">
        <v>13</v>
      </c>
      <c r="B60" s="50" t="s">
        <v>13</v>
      </c>
      <c r="C60" s="51" t="s">
        <v>13</v>
      </c>
      <c r="D60" s="51" t="s">
        <v>13</v>
      </c>
      <c r="E60" s="59" t="s">
        <v>13</v>
      </c>
      <c r="F60" s="60" t="s">
        <v>13</v>
      </c>
      <c r="G60" s="6"/>
      <c r="H60" s="7"/>
      <c r="I60" s="7"/>
      <c r="J60" s="7"/>
      <c r="K60" s="26"/>
      <c r="L60" s="26"/>
      <c r="M60" s="27"/>
    </row>
    <row r="61" spans="1:13" ht="15.75" thickBot="1">
      <c r="A61" s="61" t="s">
        <v>82</v>
      </c>
      <c r="B61" s="62"/>
      <c r="C61" s="22"/>
      <c r="D61" s="21"/>
      <c r="E61" s="23">
        <f t="shared" ref="E61:I61" si="9">SUM(E63:E81)</f>
        <v>260411.37343000001</v>
      </c>
      <c r="F61" s="23">
        <f t="shared" si="9"/>
        <v>26697.138607500001</v>
      </c>
      <c r="G61" s="23">
        <f t="shared" si="9"/>
        <v>38816</v>
      </c>
      <c r="H61" s="23">
        <f t="shared" si="9"/>
        <v>11404</v>
      </c>
      <c r="I61" s="23">
        <f t="shared" si="9"/>
        <v>12919</v>
      </c>
      <c r="J61" s="23">
        <f>SUM(J63:J81)</f>
        <v>10811</v>
      </c>
      <c r="K61" s="23">
        <f>SUM(K63:K81)</f>
        <v>116</v>
      </c>
      <c r="L61" s="23">
        <f>SUM(L63:L81)</f>
        <v>28</v>
      </c>
      <c r="M61" s="23">
        <f>SUM(M63:M81)</f>
        <v>144</v>
      </c>
    </row>
    <row r="62" spans="1:13">
      <c r="A62" s="58" t="s">
        <v>13</v>
      </c>
      <c r="B62" s="50" t="s">
        <v>13</v>
      </c>
      <c r="C62" s="51" t="s">
        <v>13</v>
      </c>
      <c r="D62" s="51" t="s">
        <v>13</v>
      </c>
      <c r="E62" s="51" t="s">
        <v>13</v>
      </c>
      <c r="F62" s="52" t="s">
        <v>13</v>
      </c>
      <c r="G62" s="6"/>
      <c r="H62" s="7"/>
      <c r="I62" s="7"/>
      <c r="J62" s="7"/>
      <c r="K62" s="26"/>
      <c r="L62" s="26"/>
      <c r="M62" s="27"/>
    </row>
    <row r="63" spans="1:13">
      <c r="A63" s="28" t="s">
        <v>83</v>
      </c>
      <c r="B63" s="30"/>
      <c r="C63" s="30" t="s">
        <v>84</v>
      </c>
      <c r="D63" s="30" t="s">
        <v>23</v>
      </c>
      <c r="E63" s="31">
        <v>2689</v>
      </c>
      <c r="F63" s="31">
        <v>62</v>
      </c>
      <c r="G63" s="32">
        <v>664</v>
      </c>
      <c r="H63" s="33">
        <v>664</v>
      </c>
      <c r="I63" s="33">
        <v>656</v>
      </c>
      <c r="J63" s="33">
        <v>0</v>
      </c>
      <c r="K63" s="38">
        <v>0</v>
      </c>
      <c r="L63" s="38">
        <v>0</v>
      </c>
      <c r="M63" s="38">
        <f>SUM(K63:L63)</f>
        <v>0</v>
      </c>
    </row>
    <row r="64" spans="1:13">
      <c r="A64" s="28" t="s">
        <v>85</v>
      </c>
      <c r="B64" s="30"/>
      <c r="C64" s="30" t="s">
        <v>30</v>
      </c>
      <c r="D64" s="30" t="s">
        <v>23</v>
      </c>
      <c r="E64" s="31">
        <v>921</v>
      </c>
      <c r="F64" s="31">
        <v>410</v>
      </c>
      <c r="G64" s="32">
        <v>100</v>
      </c>
      <c r="H64" s="33">
        <v>287</v>
      </c>
      <c r="I64" s="33">
        <v>200</v>
      </c>
      <c r="J64" s="33">
        <v>0</v>
      </c>
      <c r="K64" s="38">
        <v>0</v>
      </c>
      <c r="L64" s="38">
        <v>0</v>
      </c>
      <c r="M64" s="38">
        <f t="shared" ref="M64:M68" si="10">SUM(K64:L64)</f>
        <v>0</v>
      </c>
    </row>
    <row r="65" spans="1:13">
      <c r="A65" s="63" t="s">
        <v>86</v>
      </c>
      <c r="B65" s="64"/>
      <c r="C65" s="30" t="s">
        <v>61</v>
      </c>
      <c r="D65" s="30" t="s">
        <v>23</v>
      </c>
      <c r="E65" s="31">
        <v>13444</v>
      </c>
      <c r="F65" s="31">
        <v>2375</v>
      </c>
      <c r="G65" s="32">
        <v>2163</v>
      </c>
      <c r="H65" s="33">
        <v>50</v>
      </c>
      <c r="I65" s="33">
        <v>783</v>
      </c>
      <c r="J65" s="33">
        <v>0</v>
      </c>
      <c r="K65" s="38">
        <v>0</v>
      </c>
      <c r="L65" s="38">
        <v>0</v>
      </c>
      <c r="M65" s="38">
        <f t="shared" si="10"/>
        <v>0</v>
      </c>
    </row>
    <row r="66" spans="1:13">
      <c r="A66" s="28" t="s">
        <v>87</v>
      </c>
      <c r="B66" s="31" t="s">
        <v>64</v>
      </c>
      <c r="C66" s="30" t="s">
        <v>88</v>
      </c>
      <c r="D66" s="30" t="s">
        <v>23</v>
      </c>
      <c r="E66" s="31">
        <v>4798.4670000000006</v>
      </c>
      <c r="F66" s="31">
        <v>1000</v>
      </c>
      <c r="G66" s="32">
        <v>300</v>
      </c>
      <c r="H66" s="33">
        <v>500</v>
      </c>
      <c r="I66" s="33">
        <v>500</v>
      </c>
      <c r="J66" s="33">
        <v>800</v>
      </c>
      <c r="K66" s="38">
        <v>0</v>
      </c>
      <c r="L66" s="38">
        <v>0</v>
      </c>
      <c r="M66" s="38">
        <f t="shared" si="10"/>
        <v>0</v>
      </c>
    </row>
    <row r="67" spans="1:13">
      <c r="A67" s="28" t="s">
        <v>89</v>
      </c>
      <c r="B67" s="31"/>
      <c r="C67" s="30" t="s">
        <v>35</v>
      </c>
      <c r="D67" s="30" t="s">
        <v>17</v>
      </c>
      <c r="E67" s="31">
        <v>617</v>
      </c>
      <c r="F67" s="31">
        <v>0</v>
      </c>
      <c r="G67" s="32">
        <v>0</v>
      </c>
      <c r="H67" s="33">
        <v>100</v>
      </c>
      <c r="I67" s="33">
        <v>100</v>
      </c>
      <c r="J67" s="33">
        <v>150</v>
      </c>
      <c r="K67" s="34">
        <v>0</v>
      </c>
      <c r="L67" s="34">
        <v>0</v>
      </c>
      <c r="M67" s="38">
        <f t="shared" si="10"/>
        <v>0</v>
      </c>
    </row>
    <row r="68" spans="1:13">
      <c r="A68" s="28" t="s">
        <v>90</v>
      </c>
      <c r="B68" s="31"/>
      <c r="C68" s="30" t="s">
        <v>30</v>
      </c>
      <c r="D68" s="30" t="s">
        <v>23</v>
      </c>
      <c r="E68" s="31">
        <v>178</v>
      </c>
      <c r="F68" s="31"/>
      <c r="G68" s="32"/>
      <c r="H68" s="33"/>
      <c r="I68" s="33">
        <v>70</v>
      </c>
      <c r="J68" s="33">
        <v>108</v>
      </c>
      <c r="K68" s="38">
        <v>6</v>
      </c>
      <c r="L68" s="38">
        <v>0</v>
      </c>
      <c r="M68" s="38">
        <f t="shared" si="10"/>
        <v>6</v>
      </c>
    </row>
    <row r="69" spans="1:13">
      <c r="A69" s="39" t="s">
        <v>91</v>
      </c>
      <c r="B69" s="40"/>
      <c r="C69" s="41" t="s">
        <v>30</v>
      </c>
      <c r="D69" s="41" t="s">
        <v>23</v>
      </c>
      <c r="E69" s="41">
        <v>7997</v>
      </c>
      <c r="F69" s="30"/>
      <c r="G69" s="30"/>
      <c r="H69" s="30">
        <v>0</v>
      </c>
      <c r="I69" s="41">
        <v>0</v>
      </c>
      <c r="J69" s="41">
        <v>400</v>
      </c>
      <c r="K69" s="44">
        <v>0</v>
      </c>
      <c r="L69" s="44">
        <v>28</v>
      </c>
      <c r="M69" s="65">
        <f>SUM(K69:L69)</f>
        <v>28</v>
      </c>
    </row>
    <row r="70" spans="1:13">
      <c r="A70" s="28" t="s">
        <v>92</v>
      </c>
      <c r="B70" s="30" t="s">
        <v>64</v>
      </c>
      <c r="C70" s="30" t="s">
        <v>88</v>
      </c>
      <c r="D70" s="30" t="s">
        <v>23</v>
      </c>
      <c r="E70" s="31">
        <v>21327</v>
      </c>
      <c r="F70" s="31">
        <v>1000</v>
      </c>
      <c r="G70" s="32">
        <v>300</v>
      </c>
      <c r="H70" s="30">
        <v>700</v>
      </c>
      <c r="I70" s="30">
        <v>700</v>
      </c>
      <c r="J70" s="30">
        <v>2000</v>
      </c>
      <c r="K70" s="38">
        <v>0</v>
      </c>
      <c r="L70" s="38">
        <v>0</v>
      </c>
      <c r="M70" s="66">
        <f>SUM(K70:L70)</f>
        <v>0</v>
      </c>
    </row>
    <row r="71" spans="1:13">
      <c r="A71" s="28" t="s">
        <v>93</v>
      </c>
      <c r="B71" s="30" t="s">
        <v>64</v>
      </c>
      <c r="C71" s="30" t="s">
        <v>88</v>
      </c>
      <c r="D71" s="30" t="s">
        <v>23</v>
      </c>
      <c r="E71" s="31">
        <v>4443</v>
      </c>
      <c r="F71" s="31">
        <v>0</v>
      </c>
      <c r="G71" s="32">
        <v>140</v>
      </c>
      <c r="H71" s="30">
        <v>5</v>
      </c>
      <c r="I71" s="30">
        <v>32</v>
      </c>
      <c r="J71" s="30">
        <v>0</v>
      </c>
      <c r="K71" s="38">
        <v>0</v>
      </c>
      <c r="L71" s="38">
        <v>0</v>
      </c>
      <c r="M71" s="66">
        <f t="shared" ref="M71:M77" si="11">SUM(K71:L71)</f>
        <v>0</v>
      </c>
    </row>
    <row r="72" spans="1:13">
      <c r="A72" s="28" t="s">
        <v>94</v>
      </c>
      <c r="B72" s="30" t="s">
        <v>64</v>
      </c>
      <c r="C72" s="30" t="s">
        <v>88</v>
      </c>
      <c r="D72" s="30" t="s">
        <v>23</v>
      </c>
      <c r="E72" s="31">
        <v>1066</v>
      </c>
      <c r="F72" s="31">
        <v>0</v>
      </c>
      <c r="G72" s="32">
        <v>50</v>
      </c>
      <c r="H72" s="30">
        <v>0</v>
      </c>
      <c r="I72" s="30">
        <v>50</v>
      </c>
      <c r="J72" s="30">
        <v>0</v>
      </c>
      <c r="K72" s="38">
        <v>0</v>
      </c>
      <c r="L72" s="38">
        <v>0</v>
      </c>
      <c r="M72" s="66">
        <f t="shared" si="11"/>
        <v>0</v>
      </c>
    </row>
    <row r="73" spans="1:13">
      <c r="A73" s="28" t="s">
        <v>95</v>
      </c>
      <c r="B73" s="30" t="s">
        <v>64</v>
      </c>
      <c r="C73" s="30" t="s">
        <v>96</v>
      </c>
      <c r="D73" s="30" t="s">
        <v>23</v>
      </c>
      <c r="E73" s="31">
        <v>2310</v>
      </c>
      <c r="F73" s="31">
        <v>1000</v>
      </c>
      <c r="G73" s="32">
        <v>500</v>
      </c>
      <c r="H73" s="30">
        <v>500</v>
      </c>
      <c r="I73" s="30">
        <v>500</v>
      </c>
      <c r="J73" s="30">
        <v>850</v>
      </c>
      <c r="K73" s="38">
        <v>0</v>
      </c>
      <c r="L73" s="38">
        <v>0</v>
      </c>
      <c r="M73" s="66">
        <f t="shared" si="11"/>
        <v>0</v>
      </c>
    </row>
    <row r="74" spans="1:13">
      <c r="A74" s="28" t="s">
        <v>97</v>
      </c>
      <c r="B74" s="30" t="s">
        <v>64</v>
      </c>
      <c r="C74" s="30" t="s">
        <v>96</v>
      </c>
      <c r="D74" s="30" t="s">
        <v>23</v>
      </c>
      <c r="E74" s="31">
        <v>1066</v>
      </c>
      <c r="F74" s="31">
        <v>566</v>
      </c>
      <c r="G74" s="32">
        <v>266</v>
      </c>
      <c r="H74" s="30">
        <v>266</v>
      </c>
      <c r="I74" s="30">
        <v>266</v>
      </c>
      <c r="J74" s="30">
        <v>350</v>
      </c>
      <c r="K74" s="38">
        <v>0</v>
      </c>
      <c r="L74" s="38">
        <v>0</v>
      </c>
      <c r="M74" s="66">
        <f t="shared" si="11"/>
        <v>0</v>
      </c>
    </row>
    <row r="75" spans="1:13">
      <c r="A75" s="28" t="s">
        <v>98</v>
      </c>
      <c r="B75" s="30" t="s">
        <v>64</v>
      </c>
      <c r="C75" s="30" t="s">
        <v>96</v>
      </c>
      <c r="D75" s="30" t="s">
        <v>23</v>
      </c>
      <c r="E75" s="31">
        <v>2488</v>
      </c>
      <c r="F75" s="31">
        <v>622</v>
      </c>
      <c r="G75" s="32">
        <v>422</v>
      </c>
      <c r="H75" s="30">
        <v>871</v>
      </c>
      <c r="I75" s="30">
        <v>1584</v>
      </c>
      <c r="J75" s="30">
        <v>512</v>
      </c>
      <c r="K75" s="38">
        <v>110</v>
      </c>
      <c r="L75" s="38">
        <v>0</v>
      </c>
      <c r="M75" s="66">
        <f t="shared" si="11"/>
        <v>110</v>
      </c>
    </row>
    <row r="76" spans="1:13">
      <c r="A76" s="67" t="s">
        <v>99</v>
      </c>
      <c r="B76" s="68" t="s">
        <v>64</v>
      </c>
      <c r="C76" s="68" t="s">
        <v>32</v>
      </c>
      <c r="D76" s="68" t="s">
        <v>23</v>
      </c>
      <c r="E76" s="69">
        <v>6900.90643</v>
      </c>
      <c r="F76" s="69">
        <v>1725.2266075</v>
      </c>
      <c r="G76" s="70">
        <v>869</v>
      </c>
      <c r="H76" s="68">
        <v>0</v>
      </c>
      <c r="I76" s="68">
        <v>0</v>
      </c>
      <c r="J76" s="68">
        <v>0</v>
      </c>
      <c r="K76" s="71">
        <v>0</v>
      </c>
      <c r="L76" s="71">
        <v>0</v>
      </c>
      <c r="M76" s="66">
        <f t="shared" si="11"/>
        <v>0</v>
      </c>
    </row>
    <row r="77" spans="1:13">
      <c r="A77" s="28" t="s">
        <v>100</v>
      </c>
      <c r="B77" s="30" t="s">
        <v>64</v>
      </c>
      <c r="C77" s="30" t="s">
        <v>68</v>
      </c>
      <c r="D77" s="30" t="s">
        <v>23</v>
      </c>
      <c r="E77" s="31">
        <v>10620</v>
      </c>
      <c r="F77" s="31">
        <v>0</v>
      </c>
      <c r="G77" s="32">
        <v>434</v>
      </c>
      <c r="H77" s="32">
        <v>445</v>
      </c>
      <c r="I77" s="32">
        <v>462</v>
      </c>
      <c r="J77" s="32">
        <v>0</v>
      </c>
      <c r="K77" s="38">
        <v>0</v>
      </c>
      <c r="L77" s="38">
        <v>0</v>
      </c>
      <c r="M77" s="66">
        <f t="shared" si="11"/>
        <v>0</v>
      </c>
    </row>
    <row r="78" spans="1:13">
      <c r="A78" s="39" t="s">
        <v>63</v>
      </c>
      <c r="B78" s="41" t="s">
        <v>64</v>
      </c>
      <c r="C78" s="41" t="s">
        <v>88</v>
      </c>
      <c r="D78" s="41" t="s">
        <v>23</v>
      </c>
      <c r="E78" s="42">
        <v>5332</v>
      </c>
      <c r="F78" s="31"/>
      <c r="G78" s="32"/>
      <c r="H78" s="30"/>
      <c r="I78" s="41">
        <v>0</v>
      </c>
      <c r="J78" s="41">
        <v>500</v>
      </c>
      <c r="K78" s="44">
        <v>0</v>
      </c>
      <c r="L78" s="44">
        <v>0</v>
      </c>
      <c r="M78" s="65">
        <f>SUM(K78:L78)</f>
        <v>0</v>
      </c>
    </row>
    <row r="79" spans="1:13">
      <c r="A79" s="28" t="s">
        <v>101</v>
      </c>
      <c r="B79" s="30" t="s">
        <v>64</v>
      </c>
      <c r="C79" s="30" t="s">
        <v>68</v>
      </c>
      <c r="D79" s="30" t="s">
        <v>23</v>
      </c>
      <c r="E79" s="31">
        <v>61220</v>
      </c>
      <c r="F79" s="31">
        <v>0</v>
      </c>
      <c r="G79" s="32">
        <v>1875</v>
      </c>
      <c r="H79" s="32">
        <v>1875</v>
      </c>
      <c r="I79" s="30">
        <v>1875</v>
      </c>
      <c r="J79" s="32">
        <v>0</v>
      </c>
      <c r="K79" s="38">
        <v>0</v>
      </c>
      <c r="L79" s="38">
        <v>0</v>
      </c>
      <c r="M79" s="66">
        <f>SUM(K79:L79)</f>
        <v>0</v>
      </c>
    </row>
    <row r="80" spans="1:13">
      <c r="A80" s="67" t="s">
        <v>102</v>
      </c>
      <c r="B80" s="68" t="s">
        <v>64</v>
      </c>
      <c r="C80" s="68" t="s">
        <v>68</v>
      </c>
      <c r="D80" s="68" t="s">
        <v>23</v>
      </c>
      <c r="E80" s="69">
        <v>25592</v>
      </c>
      <c r="F80" s="69">
        <v>12795.912</v>
      </c>
      <c r="G80" s="70">
        <v>25592</v>
      </c>
      <c r="H80" s="68">
        <v>0</v>
      </c>
      <c r="I80" s="68">
        <v>0</v>
      </c>
      <c r="J80" s="68">
        <v>0</v>
      </c>
      <c r="K80" s="71">
        <v>0</v>
      </c>
      <c r="L80" s="71">
        <v>0</v>
      </c>
      <c r="M80" s="66">
        <f t="shared" ref="M80:M81" si="12">SUM(K80:L80)</f>
        <v>0</v>
      </c>
    </row>
    <row r="81" spans="1:13">
      <c r="A81" s="28" t="s">
        <v>103</v>
      </c>
      <c r="B81" s="30" t="s">
        <v>64</v>
      </c>
      <c r="C81" s="30" t="s">
        <v>68</v>
      </c>
      <c r="D81" s="30" t="s">
        <v>23</v>
      </c>
      <c r="E81" s="31">
        <v>87402</v>
      </c>
      <c r="F81" s="31">
        <v>5141</v>
      </c>
      <c r="G81" s="32">
        <v>5141</v>
      </c>
      <c r="H81" s="32">
        <v>5141</v>
      </c>
      <c r="I81" s="30">
        <v>5141</v>
      </c>
      <c r="J81" s="30">
        <v>5141</v>
      </c>
      <c r="K81" s="38">
        <v>0</v>
      </c>
      <c r="L81" s="38">
        <v>0</v>
      </c>
      <c r="M81" s="66">
        <f t="shared" si="12"/>
        <v>0</v>
      </c>
    </row>
    <row r="82" spans="1:13" ht="15.75" thickBot="1">
      <c r="A82" s="50" t="s">
        <v>13</v>
      </c>
      <c r="B82" s="50" t="s">
        <v>13</v>
      </c>
      <c r="C82" s="51" t="s">
        <v>13</v>
      </c>
      <c r="D82" s="51" t="s">
        <v>13</v>
      </c>
      <c r="E82" s="51" t="s">
        <v>13</v>
      </c>
      <c r="F82" s="52" t="s">
        <v>13</v>
      </c>
      <c r="G82" s="72"/>
      <c r="H82" s="72"/>
      <c r="I82" s="72"/>
      <c r="J82" s="72"/>
      <c r="K82" s="26"/>
      <c r="L82" s="26"/>
      <c r="M82" s="73"/>
    </row>
    <row r="83" spans="1:13" ht="15.75" thickBot="1">
      <c r="A83" s="20" t="s">
        <v>104</v>
      </c>
      <c r="B83" s="62"/>
      <c r="C83" s="21"/>
      <c r="D83" s="22"/>
      <c r="E83" s="23">
        <f t="shared" ref="E83:I83" si="13">SUM(E85:E89)</f>
        <v>16811</v>
      </c>
      <c r="F83" s="23">
        <f t="shared" si="13"/>
        <v>3367</v>
      </c>
      <c r="G83" s="23">
        <f t="shared" si="13"/>
        <v>2519</v>
      </c>
      <c r="H83" s="23">
        <f t="shared" si="13"/>
        <v>1800</v>
      </c>
      <c r="I83" s="23">
        <f t="shared" si="13"/>
        <v>2300</v>
      </c>
      <c r="J83" s="23">
        <f>SUM(J85:J89)</f>
        <v>3328</v>
      </c>
      <c r="K83" s="23">
        <f>SUM(K85:K89)</f>
        <v>51</v>
      </c>
      <c r="L83" s="23">
        <f>SUM(L85:L89)</f>
        <v>0</v>
      </c>
      <c r="M83" s="23">
        <f>SUM(M85:M89)</f>
        <v>51</v>
      </c>
    </row>
    <row r="84" spans="1:13">
      <c r="A84" s="74" t="s">
        <v>13</v>
      </c>
      <c r="B84" s="74" t="s">
        <v>13</v>
      </c>
      <c r="C84" s="75" t="s">
        <v>13</v>
      </c>
      <c r="D84" s="75" t="s">
        <v>13</v>
      </c>
      <c r="E84" s="75" t="s">
        <v>13</v>
      </c>
      <c r="F84" s="76" t="s">
        <v>13</v>
      </c>
      <c r="G84" s="72"/>
      <c r="H84" s="72"/>
      <c r="I84" s="72"/>
      <c r="J84" s="72"/>
      <c r="K84" s="26"/>
      <c r="L84" s="26"/>
      <c r="M84" s="73"/>
    </row>
    <row r="85" spans="1:13">
      <c r="A85" s="40" t="s">
        <v>105</v>
      </c>
      <c r="B85" s="40"/>
      <c r="C85" s="41" t="s">
        <v>30</v>
      </c>
      <c r="D85" s="41" t="s">
        <v>23</v>
      </c>
      <c r="E85" s="42">
        <v>912</v>
      </c>
      <c r="F85" s="30">
        <v>0</v>
      </c>
      <c r="G85" s="30">
        <v>269</v>
      </c>
      <c r="H85" s="30">
        <v>0</v>
      </c>
      <c r="I85" s="41">
        <v>0</v>
      </c>
      <c r="J85" s="41">
        <v>228</v>
      </c>
      <c r="K85" s="44">
        <v>0</v>
      </c>
      <c r="L85" s="44">
        <v>0</v>
      </c>
      <c r="M85" s="65">
        <f>SUM(K85:L85)</f>
        <v>0</v>
      </c>
    </row>
    <row r="86" spans="1:13">
      <c r="A86" s="29" t="s">
        <v>106</v>
      </c>
      <c r="B86" s="29"/>
      <c r="C86" s="30" t="s">
        <v>30</v>
      </c>
      <c r="D86" s="30" t="s">
        <v>17</v>
      </c>
      <c r="E86" s="31">
        <v>4443</v>
      </c>
      <c r="F86" s="30"/>
      <c r="G86" s="30"/>
      <c r="H86" s="30"/>
      <c r="I86" s="30">
        <v>500</v>
      </c>
      <c r="J86" s="30">
        <v>700</v>
      </c>
      <c r="K86" s="34">
        <v>0</v>
      </c>
      <c r="L86" s="34">
        <v>0</v>
      </c>
      <c r="M86" s="66">
        <f>SUM(K86:L86)</f>
        <v>0</v>
      </c>
    </row>
    <row r="87" spans="1:13">
      <c r="A87" s="29" t="s">
        <v>107</v>
      </c>
      <c r="B87" s="30"/>
      <c r="C87" s="30" t="s">
        <v>30</v>
      </c>
      <c r="D87" s="30" t="s">
        <v>23</v>
      </c>
      <c r="E87" s="31">
        <v>2617</v>
      </c>
      <c r="F87" s="31">
        <v>700</v>
      </c>
      <c r="G87" s="32">
        <f>100+300</f>
        <v>400</v>
      </c>
      <c r="H87" s="30">
        <v>300</v>
      </c>
      <c r="I87" s="30">
        <v>300</v>
      </c>
      <c r="J87" s="30">
        <v>800</v>
      </c>
      <c r="K87" s="38">
        <v>0</v>
      </c>
      <c r="L87" s="38">
        <v>0</v>
      </c>
      <c r="M87" s="66">
        <f t="shared" ref="M87:M89" si="14">SUM(K87:L87)</f>
        <v>0</v>
      </c>
    </row>
    <row r="88" spans="1:13">
      <c r="A88" s="29" t="s">
        <v>108</v>
      </c>
      <c r="B88" s="30" t="s">
        <v>64</v>
      </c>
      <c r="C88" s="30" t="s">
        <v>58</v>
      </c>
      <c r="D88" s="30" t="s">
        <v>23</v>
      </c>
      <c r="E88" s="31">
        <v>3507</v>
      </c>
      <c r="F88" s="32">
        <v>950</v>
      </c>
      <c r="G88" s="32">
        <v>950</v>
      </c>
      <c r="H88" s="30">
        <v>800</v>
      </c>
      <c r="I88" s="30">
        <v>800</v>
      </c>
      <c r="J88" s="30">
        <v>600</v>
      </c>
      <c r="K88" s="38">
        <v>0</v>
      </c>
      <c r="L88" s="38">
        <v>0</v>
      </c>
      <c r="M88" s="66">
        <f t="shared" si="14"/>
        <v>0</v>
      </c>
    </row>
    <row r="89" spans="1:13">
      <c r="A89" s="29" t="s">
        <v>108</v>
      </c>
      <c r="B89" s="30" t="s">
        <v>64</v>
      </c>
      <c r="C89" s="30" t="s">
        <v>88</v>
      </c>
      <c r="D89" s="30" t="s">
        <v>23</v>
      </c>
      <c r="E89" s="31">
        <v>5332</v>
      </c>
      <c r="F89" s="31">
        <v>1717</v>
      </c>
      <c r="G89" s="32">
        <v>900</v>
      </c>
      <c r="H89" s="30">
        <v>700</v>
      </c>
      <c r="I89" s="30">
        <v>700</v>
      </c>
      <c r="J89" s="30">
        <v>1000</v>
      </c>
      <c r="K89" s="38">
        <v>51</v>
      </c>
      <c r="L89" s="38">
        <v>0</v>
      </c>
      <c r="M89" s="66">
        <f t="shared" si="14"/>
        <v>51</v>
      </c>
    </row>
    <row r="90" spans="1:13" ht="15.75" thickBot="1">
      <c r="A90" s="50" t="s">
        <v>13</v>
      </c>
      <c r="B90" s="50" t="s">
        <v>13</v>
      </c>
      <c r="C90" s="51" t="s">
        <v>13</v>
      </c>
      <c r="D90" s="51" t="s">
        <v>13</v>
      </c>
      <c r="E90" s="51" t="s">
        <v>13</v>
      </c>
      <c r="F90" s="52" t="s">
        <v>13</v>
      </c>
      <c r="G90" s="72"/>
      <c r="H90" s="72"/>
      <c r="I90" s="72"/>
      <c r="J90" s="72"/>
      <c r="K90" s="26"/>
      <c r="L90" s="26"/>
      <c r="M90" s="73"/>
    </row>
    <row r="91" spans="1:13" ht="15.75" thickBot="1">
      <c r="A91" s="53" t="s">
        <v>109</v>
      </c>
      <c r="B91" s="54"/>
      <c r="C91" s="54"/>
      <c r="D91" s="55"/>
      <c r="E91" s="23">
        <f t="shared" ref="E91:I91" si="15">SUM(E93:E113)</f>
        <v>19438.21</v>
      </c>
      <c r="F91" s="23">
        <f t="shared" si="15"/>
        <v>1972</v>
      </c>
      <c r="G91" s="23">
        <f t="shared" si="15"/>
        <v>2696</v>
      </c>
      <c r="H91" s="23">
        <f t="shared" si="15"/>
        <v>2190</v>
      </c>
      <c r="I91" s="23">
        <f t="shared" si="15"/>
        <v>3460</v>
      </c>
      <c r="J91" s="23">
        <f>SUM(J93:J113)</f>
        <v>2725</v>
      </c>
      <c r="K91" s="23">
        <f>SUM(K93:K113)</f>
        <v>476</v>
      </c>
      <c r="L91" s="23">
        <f>SUM(L93:L113)</f>
        <v>0</v>
      </c>
      <c r="M91" s="23">
        <f>SUM(M93:M113)</f>
        <v>476</v>
      </c>
    </row>
    <row r="92" spans="1:13">
      <c r="A92" s="50" t="s">
        <v>13</v>
      </c>
      <c r="B92" s="50" t="s">
        <v>13</v>
      </c>
      <c r="C92" s="51" t="s">
        <v>13</v>
      </c>
      <c r="D92" s="51" t="s">
        <v>13</v>
      </c>
      <c r="E92" s="51" t="s">
        <v>13</v>
      </c>
      <c r="F92" s="52" t="s">
        <v>13</v>
      </c>
      <c r="G92" s="6"/>
      <c r="H92" s="7"/>
      <c r="I92" s="7"/>
      <c r="J92" s="7"/>
      <c r="K92" s="26"/>
      <c r="L92" s="26"/>
      <c r="M92" s="27"/>
    </row>
    <row r="93" spans="1:13">
      <c r="A93" s="77" t="s">
        <v>110</v>
      </c>
      <c r="B93" s="78"/>
      <c r="C93" s="30" t="s">
        <v>71</v>
      </c>
      <c r="D93" s="30" t="s">
        <v>17</v>
      </c>
      <c r="E93" s="79">
        <v>1220</v>
      </c>
      <c r="F93" s="31">
        <v>0</v>
      </c>
      <c r="G93" s="33"/>
      <c r="H93" s="33">
        <v>192</v>
      </c>
      <c r="I93" s="33">
        <v>192</v>
      </c>
      <c r="J93" s="33">
        <v>200</v>
      </c>
      <c r="K93" s="34">
        <v>0</v>
      </c>
      <c r="L93" s="34">
        <v>0</v>
      </c>
      <c r="M93" s="34">
        <f>SUM(K93:L93)</f>
        <v>0</v>
      </c>
    </row>
    <row r="94" spans="1:13">
      <c r="A94" s="77" t="s">
        <v>111</v>
      </c>
      <c r="B94" s="78"/>
      <c r="C94" s="30" t="s">
        <v>71</v>
      </c>
      <c r="D94" s="30" t="s">
        <v>17</v>
      </c>
      <c r="E94" s="79">
        <v>1470</v>
      </c>
      <c r="F94" s="31">
        <v>0</v>
      </c>
      <c r="G94" s="33"/>
      <c r="H94" s="33">
        <v>3</v>
      </c>
      <c r="I94" s="33">
        <v>3</v>
      </c>
      <c r="J94" s="33">
        <v>200</v>
      </c>
      <c r="K94" s="34">
        <v>0</v>
      </c>
      <c r="L94" s="34">
        <v>0</v>
      </c>
      <c r="M94" s="34">
        <f t="shared" ref="M94:M98" si="16">SUM(K94:L94)</f>
        <v>0</v>
      </c>
    </row>
    <row r="95" spans="1:13">
      <c r="A95" s="77" t="s">
        <v>112</v>
      </c>
      <c r="B95" s="78"/>
      <c r="C95" s="30" t="s">
        <v>71</v>
      </c>
      <c r="D95" s="30" t="s">
        <v>17</v>
      </c>
      <c r="E95" s="79">
        <v>406</v>
      </c>
      <c r="F95" s="31">
        <v>0</v>
      </c>
      <c r="G95" s="33"/>
      <c r="H95" s="33">
        <v>21</v>
      </c>
      <c r="I95" s="33">
        <v>21</v>
      </c>
      <c r="J95" s="33">
        <v>0</v>
      </c>
      <c r="K95" s="34">
        <v>0</v>
      </c>
      <c r="L95" s="34">
        <v>0</v>
      </c>
      <c r="M95" s="34">
        <f t="shared" si="16"/>
        <v>0</v>
      </c>
    </row>
    <row r="96" spans="1:13">
      <c r="A96" s="77" t="s">
        <v>113</v>
      </c>
      <c r="B96" s="78"/>
      <c r="C96" s="30" t="s">
        <v>71</v>
      </c>
      <c r="D96" s="30" t="s">
        <v>17</v>
      </c>
      <c r="E96" s="79">
        <v>1900</v>
      </c>
      <c r="F96" s="31">
        <v>0</v>
      </c>
      <c r="G96" s="33"/>
      <c r="H96" s="33">
        <v>302</v>
      </c>
      <c r="I96" s="33">
        <v>302</v>
      </c>
      <c r="J96" s="33">
        <v>300</v>
      </c>
      <c r="K96" s="34">
        <v>0</v>
      </c>
      <c r="L96" s="34">
        <v>0</v>
      </c>
      <c r="M96" s="34">
        <f t="shared" si="16"/>
        <v>0</v>
      </c>
    </row>
    <row r="97" spans="1:13">
      <c r="A97" s="28" t="s">
        <v>114</v>
      </c>
      <c r="B97" s="29"/>
      <c r="C97" s="30" t="s">
        <v>35</v>
      </c>
      <c r="D97" s="30" t="s">
        <v>23</v>
      </c>
      <c r="E97" s="31">
        <v>1817</v>
      </c>
      <c r="F97" s="31">
        <v>595</v>
      </c>
      <c r="G97" s="32">
        <v>100</v>
      </c>
      <c r="H97" s="33">
        <v>300</v>
      </c>
      <c r="I97" s="33">
        <v>200</v>
      </c>
      <c r="J97" s="33">
        <v>300</v>
      </c>
      <c r="K97" s="38">
        <v>45</v>
      </c>
      <c r="L97" s="34">
        <v>0</v>
      </c>
      <c r="M97" s="34">
        <f t="shared" si="16"/>
        <v>45</v>
      </c>
    </row>
    <row r="98" spans="1:13">
      <c r="A98" s="28" t="s">
        <v>115</v>
      </c>
      <c r="B98" s="29"/>
      <c r="C98" s="30" t="s">
        <v>30</v>
      </c>
      <c r="D98" s="30" t="s">
        <v>17</v>
      </c>
      <c r="E98" s="31">
        <v>485</v>
      </c>
      <c r="F98" s="31"/>
      <c r="G98" s="32"/>
      <c r="H98" s="33"/>
      <c r="I98" s="33">
        <v>50</v>
      </c>
      <c r="J98" s="33">
        <v>0</v>
      </c>
      <c r="K98" s="34">
        <v>0</v>
      </c>
      <c r="L98" s="34">
        <v>0</v>
      </c>
      <c r="M98" s="34">
        <f t="shared" si="16"/>
        <v>0</v>
      </c>
    </row>
    <row r="99" spans="1:13">
      <c r="A99" s="39" t="s">
        <v>116</v>
      </c>
      <c r="B99" s="40"/>
      <c r="C99" s="41" t="s">
        <v>30</v>
      </c>
      <c r="D99" s="41" t="s">
        <v>23</v>
      </c>
      <c r="E99" s="42">
        <v>2666</v>
      </c>
      <c r="F99" s="31">
        <v>211</v>
      </c>
      <c r="G99" s="33">
        <v>211</v>
      </c>
      <c r="H99" s="33">
        <v>0</v>
      </c>
      <c r="I99" s="43">
        <v>0</v>
      </c>
      <c r="J99" s="43">
        <v>500</v>
      </c>
      <c r="K99" s="44">
        <v>379</v>
      </c>
      <c r="L99" s="44">
        <v>0</v>
      </c>
      <c r="M99" s="44">
        <f>SUM(K99:L99)</f>
        <v>379</v>
      </c>
    </row>
    <row r="100" spans="1:13">
      <c r="A100" s="28" t="s">
        <v>117</v>
      </c>
      <c r="B100" s="29"/>
      <c r="C100" s="30" t="s">
        <v>30</v>
      </c>
      <c r="D100" s="30" t="s">
        <v>17</v>
      </c>
      <c r="E100" s="31">
        <v>888</v>
      </c>
      <c r="F100" s="30">
        <v>100</v>
      </c>
      <c r="G100" s="33">
        <v>100</v>
      </c>
      <c r="H100" s="33">
        <v>0</v>
      </c>
      <c r="I100" s="33">
        <v>100</v>
      </c>
      <c r="J100" s="33">
        <v>100</v>
      </c>
      <c r="K100" s="34">
        <v>0</v>
      </c>
      <c r="L100" s="34">
        <v>0</v>
      </c>
      <c r="M100" s="38">
        <f>SUM(K100:L100)</f>
        <v>0</v>
      </c>
    </row>
    <row r="101" spans="1:13">
      <c r="A101" s="28" t="s">
        <v>117</v>
      </c>
      <c r="B101" s="29"/>
      <c r="C101" s="30" t="s">
        <v>30</v>
      </c>
      <c r="D101" s="30" t="s">
        <v>23</v>
      </c>
      <c r="E101" s="31">
        <v>1769</v>
      </c>
      <c r="F101" s="31">
        <v>150</v>
      </c>
      <c r="G101" s="32">
        <v>1769</v>
      </c>
      <c r="H101" s="33">
        <v>0</v>
      </c>
      <c r="I101" s="33">
        <v>619</v>
      </c>
      <c r="J101" s="33">
        <v>0</v>
      </c>
      <c r="K101" s="38">
        <v>0</v>
      </c>
      <c r="L101" s="34">
        <v>0</v>
      </c>
      <c r="M101" s="38">
        <f t="shared" ref="M101:M113" si="17">SUM(K101:L101)</f>
        <v>0</v>
      </c>
    </row>
    <row r="102" spans="1:13">
      <c r="A102" s="28" t="s">
        <v>118</v>
      </c>
      <c r="B102" s="29"/>
      <c r="C102" s="30" t="s">
        <v>50</v>
      </c>
      <c r="D102" s="30" t="s">
        <v>17</v>
      </c>
      <c r="E102" s="31">
        <v>92</v>
      </c>
      <c r="F102" s="30">
        <v>0</v>
      </c>
      <c r="G102" s="33"/>
      <c r="H102" s="33">
        <v>92</v>
      </c>
      <c r="I102" s="33">
        <v>92</v>
      </c>
      <c r="J102" s="33">
        <v>0</v>
      </c>
      <c r="K102" s="34">
        <v>0</v>
      </c>
      <c r="L102" s="34">
        <v>0</v>
      </c>
      <c r="M102" s="38">
        <f t="shared" si="17"/>
        <v>0</v>
      </c>
    </row>
    <row r="103" spans="1:13">
      <c r="A103" s="28" t="s">
        <v>119</v>
      </c>
      <c r="B103" s="29"/>
      <c r="C103" s="30" t="s">
        <v>120</v>
      </c>
      <c r="D103" s="30" t="s">
        <v>17</v>
      </c>
      <c r="E103" s="31">
        <v>267</v>
      </c>
      <c r="F103" s="30">
        <v>0</v>
      </c>
      <c r="G103" s="33"/>
      <c r="H103" s="33">
        <v>80</v>
      </c>
      <c r="I103" s="33">
        <v>80</v>
      </c>
      <c r="J103" s="33">
        <v>127</v>
      </c>
      <c r="K103" s="34">
        <v>0</v>
      </c>
      <c r="L103" s="34">
        <v>0</v>
      </c>
      <c r="M103" s="38">
        <f t="shared" si="17"/>
        <v>0</v>
      </c>
    </row>
    <row r="104" spans="1:13">
      <c r="A104" s="28" t="s">
        <v>121</v>
      </c>
      <c r="B104" s="29"/>
      <c r="C104" s="30" t="s">
        <v>120</v>
      </c>
      <c r="D104" s="30" t="s">
        <v>17</v>
      </c>
      <c r="E104" s="31">
        <v>267</v>
      </c>
      <c r="F104" s="30">
        <v>100</v>
      </c>
      <c r="G104" s="33">
        <v>100</v>
      </c>
      <c r="H104" s="33">
        <v>150</v>
      </c>
      <c r="I104" s="33">
        <v>150</v>
      </c>
      <c r="J104" s="33">
        <v>10</v>
      </c>
      <c r="K104" s="34">
        <v>0</v>
      </c>
      <c r="L104" s="34">
        <v>0</v>
      </c>
      <c r="M104" s="38">
        <f t="shared" si="17"/>
        <v>0</v>
      </c>
    </row>
    <row r="105" spans="1:13">
      <c r="A105" s="28" t="s">
        <v>122</v>
      </c>
      <c r="B105" s="29"/>
      <c r="C105" s="30" t="s">
        <v>30</v>
      </c>
      <c r="D105" s="30" t="s">
        <v>23</v>
      </c>
      <c r="E105" s="31">
        <v>3513</v>
      </c>
      <c r="F105" s="31">
        <v>816</v>
      </c>
      <c r="G105" s="32">
        <v>416</v>
      </c>
      <c r="H105" s="33">
        <v>700</v>
      </c>
      <c r="I105" s="33">
        <v>700</v>
      </c>
      <c r="J105" s="33">
        <v>800</v>
      </c>
      <c r="K105" s="38">
        <v>52</v>
      </c>
      <c r="L105" s="34">
        <v>0</v>
      </c>
      <c r="M105" s="38">
        <f t="shared" si="17"/>
        <v>52</v>
      </c>
    </row>
    <row r="106" spans="1:13">
      <c r="A106" s="28" t="s">
        <v>123</v>
      </c>
      <c r="B106" s="29"/>
      <c r="C106" s="30" t="s">
        <v>30</v>
      </c>
      <c r="D106" s="30" t="s">
        <v>23</v>
      </c>
      <c r="E106" s="31">
        <f>10*177.721</f>
        <v>1777.21</v>
      </c>
      <c r="F106" s="30">
        <v>0</v>
      </c>
      <c r="G106" s="33">
        <v>0</v>
      </c>
      <c r="H106" s="33">
        <v>50</v>
      </c>
      <c r="I106" s="33">
        <v>50</v>
      </c>
      <c r="J106" s="33">
        <v>188</v>
      </c>
      <c r="K106" s="38">
        <v>0</v>
      </c>
      <c r="L106" s="34">
        <v>0</v>
      </c>
      <c r="M106" s="38">
        <f t="shared" si="17"/>
        <v>0</v>
      </c>
    </row>
    <row r="107" spans="1:13">
      <c r="A107" s="29" t="s">
        <v>124</v>
      </c>
      <c r="B107" s="30"/>
      <c r="C107" s="30" t="s">
        <v>50</v>
      </c>
      <c r="D107" s="30" t="s">
        <v>17</v>
      </c>
      <c r="E107" s="31">
        <v>216</v>
      </c>
      <c r="F107" s="31">
        <v>0</v>
      </c>
      <c r="G107" s="32">
        <v>0</v>
      </c>
      <c r="H107" s="33">
        <v>216</v>
      </c>
      <c r="I107" s="33">
        <v>216</v>
      </c>
      <c r="J107" s="33">
        <v>0</v>
      </c>
      <c r="K107" s="34">
        <v>0</v>
      </c>
      <c r="L107" s="34">
        <v>0</v>
      </c>
      <c r="M107" s="38">
        <f t="shared" si="17"/>
        <v>0</v>
      </c>
    </row>
    <row r="108" spans="1:13">
      <c r="A108" s="29" t="s">
        <v>125</v>
      </c>
      <c r="B108" s="30"/>
      <c r="C108" s="30" t="s">
        <v>50</v>
      </c>
      <c r="D108" s="30" t="s">
        <v>17</v>
      </c>
      <c r="E108" s="31">
        <v>15</v>
      </c>
      <c r="F108" s="31">
        <v>0</v>
      </c>
      <c r="G108" s="32">
        <v>0</v>
      </c>
      <c r="H108" s="33">
        <v>15</v>
      </c>
      <c r="I108" s="33">
        <v>15</v>
      </c>
      <c r="J108" s="33">
        <v>0</v>
      </c>
      <c r="K108" s="34">
        <v>0</v>
      </c>
      <c r="L108" s="34">
        <v>0</v>
      </c>
      <c r="M108" s="38">
        <f t="shared" si="17"/>
        <v>0</v>
      </c>
    </row>
    <row r="109" spans="1:13">
      <c r="A109" s="29" t="s">
        <v>126</v>
      </c>
      <c r="B109" s="30"/>
      <c r="C109" s="30" t="s">
        <v>50</v>
      </c>
      <c r="D109" s="30" t="s">
        <v>17</v>
      </c>
      <c r="E109" s="31">
        <v>69</v>
      </c>
      <c r="F109" s="31"/>
      <c r="G109" s="32"/>
      <c r="H109" s="33">
        <v>69</v>
      </c>
      <c r="I109" s="33">
        <v>69</v>
      </c>
      <c r="J109" s="33">
        <v>0</v>
      </c>
      <c r="K109" s="34">
        <v>0</v>
      </c>
      <c r="L109" s="34">
        <v>0</v>
      </c>
      <c r="M109" s="38">
        <f t="shared" si="17"/>
        <v>0</v>
      </c>
    </row>
    <row r="110" spans="1:13">
      <c r="A110" s="29" t="s">
        <v>127</v>
      </c>
      <c r="B110" s="30"/>
      <c r="C110" s="30" t="s">
        <v>20</v>
      </c>
      <c r="D110" s="30" t="s">
        <v>17</v>
      </c>
      <c r="E110" s="31">
        <v>280</v>
      </c>
      <c r="F110" s="31">
        <v>0</v>
      </c>
      <c r="G110" s="32">
        <v>0</v>
      </c>
      <c r="H110" s="33">
        <v>0</v>
      </c>
      <c r="I110" s="33">
        <v>280</v>
      </c>
      <c r="J110" s="33">
        <v>0</v>
      </c>
      <c r="K110" s="34">
        <v>0</v>
      </c>
      <c r="L110" s="34">
        <v>0</v>
      </c>
      <c r="M110" s="38">
        <f t="shared" si="17"/>
        <v>0</v>
      </c>
    </row>
    <row r="111" spans="1:13">
      <c r="A111" s="29" t="s">
        <v>128</v>
      </c>
      <c r="B111" s="30"/>
      <c r="C111" s="30" t="s">
        <v>20</v>
      </c>
      <c r="D111" s="30" t="s">
        <v>17</v>
      </c>
      <c r="E111" s="31">
        <v>123</v>
      </c>
      <c r="F111" s="31">
        <v>0</v>
      </c>
      <c r="G111" s="32">
        <v>0</v>
      </c>
      <c r="H111" s="33">
        <v>0</v>
      </c>
      <c r="I111" s="33">
        <v>123</v>
      </c>
      <c r="J111" s="33">
        <v>0</v>
      </c>
      <c r="K111" s="34">
        <v>0</v>
      </c>
      <c r="L111" s="34">
        <v>0</v>
      </c>
      <c r="M111" s="38">
        <f t="shared" si="17"/>
        <v>0</v>
      </c>
    </row>
    <row r="112" spans="1:13">
      <c r="A112" s="29" t="s">
        <v>129</v>
      </c>
      <c r="B112" s="30"/>
      <c r="C112" s="30" t="s">
        <v>20</v>
      </c>
      <c r="D112" s="30" t="s">
        <v>17</v>
      </c>
      <c r="E112" s="31">
        <v>121</v>
      </c>
      <c r="F112" s="31">
        <v>0</v>
      </c>
      <c r="G112" s="32">
        <v>0</v>
      </c>
      <c r="H112" s="33">
        <v>0</v>
      </c>
      <c r="I112" s="33">
        <v>121</v>
      </c>
      <c r="J112" s="33">
        <v>0</v>
      </c>
      <c r="K112" s="34">
        <v>0</v>
      </c>
      <c r="L112" s="34">
        <v>0</v>
      </c>
      <c r="M112" s="38">
        <f t="shared" si="17"/>
        <v>0</v>
      </c>
    </row>
    <row r="113" spans="1:13">
      <c r="A113" s="29" t="s">
        <v>130</v>
      </c>
      <c r="B113" s="30"/>
      <c r="C113" s="30" t="s">
        <v>20</v>
      </c>
      <c r="D113" s="30" t="s">
        <v>17</v>
      </c>
      <c r="E113" s="31">
        <v>77</v>
      </c>
      <c r="F113" s="31">
        <v>0</v>
      </c>
      <c r="G113" s="32">
        <v>0</v>
      </c>
      <c r="H113" s="33">
        <v>0</v>
      </c>
      <c r="I113" s="33">
        <v>77</v>
      </c>
      <c r="J113" s="33">
        <v>0</v>
      </c>
      <c r="K113" s="34">
        <v>0</v>
      </c>
      <c r="L113" s="34">
        <v>0</v>
      </c>
      <c r="M113" s="38">
        <f t="shared" si="17"/>
        <v>0</v>
      </c>
    </row>
    <row r="114" spans="1:13" ht="15.75" thickBot="1">
      <c r="A114" s="50" t="s">
        <v>13</v>
      </c>
      <c r="B114" s="50" t="s">
        <v>13</v>
      </c>
      <c r="C114" s="51" t="s">
        <v>13</v>
      </c>
      <c r="D114" s="51" t="s">
        <v>13</v>
      </c>
      <c r="E114" s="51" t="s">
        <v>13</v>
      </c>
      <c r="F114" s="30" t="s">
        <v>13</v>
      </c>
      <c r="G114" s="6"/>
      <c r="H114" s="7"/>
      <c r="I114" s="7"/>
      <c r="J114" s="7"/>
      <c r="K114" s="26"/>
      <c r="L114" s="26"/>
      <c r="M114" s="27"/>
    </row>
    <row r="115" spans="1:13" ht="15.75" thickBot="1">
      <c r="A115" s="20" t="s">
        <v>131</v>
      </c>
      <c r="B115" s="21"/>
      <c r="C115" s="21"/>
      <c r="D115" s="21"/>
      <c r="E115" s="23">
        <f t="shared" ref="E115:I115" si="18">SUM(E117:E128)</f>
        <v>17916.504208385999</v>
      </c>
      <c r="F115" s="23">
        <f t="shared" si="18"/>
        <v>1062</v>
      </c>
      <c r="G115" s="23">
        <f t="shared" si="18"/>
        <v>1030</v>
      </c>
      <c r="H115" s="23">
        <f t="shared" si="18"/>
        <v>1600</v>
      </c>
      <c r="I115" s="23">
        <f t="shared" si="18"/>
        <v>2733</v>
      </c>
      <c r="J115" s="23">
        <f>SUM(J117:J128)</f>
        <v>2750</v>
      </c>
      <c r="K115" s="23">
        <f>SUM(K117:K128)</f>
        <v>331</v>
      </c>
      <c r="L115" s="23">
        <f>SUM(L117:L128)</f>
        <v>110</v>
      </c>
      <c r="M115" s="23">
        <f>SUM(M117:M128)</f>
        <v>441</v>
      </c>
    </row>
    <row r="116" spans="1:13">
      <c r="A116" s="50" t="s">
        <v>13</v>
      </c>
      <c r="B116" s="50" t="s">
        <v>13</v>
      </c>
      <c r="C116" s="51" t="s">
        <v>13</v>
      </c>
      <c r="D116" s="51" t="s">
        <v>13</v>
      </c>
      <c r="E116" s="51" t="s">
        <v>13</v>
      </c>
      <c r="F116" s="52" t="s">
        <v>13</v>
      </c>
      <c r="G116" s="60" t="s">
        <v>13</v>
      </c>
      <c r="H116" s="7"/>
      <c r="I116" s="7"/>
      <c r="J116" s="7"/>
      <c r="K116" s="26"/>
      <c r="L116" s="26"/>
      <c r="M116" s="27"/>
    </row>
    <row r="117" spans="1:13">
      <c r="A117" s="29" t="s">
        <v>132</v>
      </c>
      <c r="B117" s="29"/>
      <c r="C117" s="30" t="s">
        <v>30</v>
      </c>
      <c r="D117" s="30" t="s">
        <v>17</v>
      </c>
      <c r="E117" s="31">
        <v>597</v>
      </c>
      <c r="F117" s="30">
        <v>0</v>
      </c>
      <c r="G117" s="33">
        <v>0</v>
      </c>
      <c r="H117" s="33">
        <v>0</v>
      </c>
      <c r="I117" s="33">
        <v>500</v>
      </c>
      <c r="J117" s="33">
        <v>0</v>
      </c>
      <c r="K117" s="34">
        <v>0</v>
      </c>
      <c r="L117" s="34">
        <v>0</v>
      </c>
      <c r="M117" s="34">
        <f>SUM(K117:L117)</f>
        <v>0</v>
      </c>
    </row>
    <row r="118" spans="1:13">
      <c r="A118" s="29" t="s">
        <v>133</v>
      </c>
      <c r="B118" s="29"/>
      <c r="C118" s="30" t="s">
        <v>30</v>
      </c>
      <c r="D118" s="30" t="s">
        <v>23</v>
      </c>
      <c r="E118" s="31">
        <v>2544</v>
      </c>
      <c r="F118" s="31">
        <v>551</v>
      </c>
      <c r="G118" s="32">
        <v>400</v>
      </c>
      <c r="H118" s="80">
        <v>500</v>
      </c>
      <c r="I118" s="80">
        <v>500</v>
      </c>
      <c r="J118" s="80">
        <v>600</v>
      </c>
      <c r="K118" s="34">
        <v>0</v>
      </c>
      <c r="L118" s="34">
        <v>61</v>
      </c>
      <c r="M118" s="34">
        <f t="shared" ref="M118:M122" si="19">SUM(K118:L118)</f>
        <v>61</v>
      </c>
    </row>
    <row r="119" spans="1:13">
      <c r="A119" s="29" t="s">
        <v>134</v>
      </c>
      <c r="B119" s="29"/>
      <c r="C119" s="30" t="s">
        <v>30</v>
      </c>
      <c r="D119" s="30" t="s">
        <v>23</v>
      </c>
      <c r="E119" s="31">
        <v>1850.5849583859999</v>
      </c>
      <c r="F119" s="31">
        <v>80</v>
      </c>
      <c r="G119" s="32">
        <v>50</v>
      </c>
      <c r="H119" s="80">
        <v>100</v>
      </c>
      <c r="I119" s="80">
        <v>100</v>
      </c>
      <c r="J119" s="80">
        <v>100</v>
      </c>
      <c r="K119" s="34">
        <v>0</v>
      </c>
      <c r="L119" s="34">
        <v>0</v>
      </c>
      <c r="M119" s="34">
        <f t="shared" si="19"/>
        <v>0</v>
      </c>
    </row>
    <row r="120" spans="1:13">
      <c r="A120" s="29" t="s">
        <v>134</v>
      </c>
      <c r="B120" s="29"/>
      <c r="C120" s="30" t="s">
        <v>30</v>
      </c>
      <c r="D120" s="30" t="s">
        <v>17</v>
      </c>
      <c r="E120" s="31">
        <f>618+(9.25*177.721)</f>
        <v>2261.9192499999999</v>
      </c>
      <c r="F120" s="30">
        <v>50</v>
      </c>
      <c r="G120" s="33">
        <v>50</v>
      </c>
      <c r="H120" s="80">
        <v>200</v>
      </c>
      <c r="I120" s="80">
        <v>200</v>
      </c>
      <c r="J120" s="80">
        <v>300</v>
      </c>
      <c r="K120" s="34">
        <v>73</v>
      </c>
      <c r="L120" s="34">
        <v>36</v>
      </c>
      <c r="M120" s="34">
        <f t="shared" si="19"/>
        <v>109</v>
      </c>
    </row>
    <row r="121" spans="1:13">
      <c r="A121" s="29" t="s">
        <v>135</v>
      </c>
      <c r="B121" s="29"/>
      <c r="C121" s="30" t="s">
        <v>32</v>
      </c>
      <c r="D121" s="30" t="s">
        <v>23</v>
      </c>
      <c r="E121" s="31">
        <v>1781</v>
      </c>
      <c r="F121" s="31">
        <v>200</v>
      </c>
      <c r="G121" s="32">
        <f>50+200</f>
        <v>250</v>
      </c>
      <c r="H121" s="80">
        <v>350</v>
      </c>
      <c r="I121" s="80">
        <v>350</v>
      </c>
      <c r="J121" s="80">
        <v>800</v>
      </c>
      <c r="K121" s="34">
        <v>138</v>
      </c>
      <c r="L121" s="34">
        <v>13</v>
      </c>
      <c r="M121" s="34">
        <f t="shared" si="19"/>
        <v>151</v>
      </c>
    </row>
    <row r="122" spans="1:13">
      <c r="A122" s="29" t="s">
        <v>136</v>
      </c>
      <c r="B122" s="30"/>
      <c r="C122" s="30" t="s">
        <v>137</v>
      </c>
      <c r="D122" s="30" t="s">
        <v>17</v>
      </c>
      <c r="E122" s="31">
        <v>3481</v>
      </c>
      <c r="F122" s="30">
        <v>50</v>
      </c>
      <c r="G122" s="33">
        <v>50</v>
      </c>
      <c r="H122" s="80">
        <v>100</v>
      </c>
      <c r="I122" s="80">
        <v>100</v>
      </c>
      <c r="J122" s="80">
        <v>50</v>
      </c>
      <c r="K122" s="34">
        <v>0</v>
      </c>
      <c r="L122" s="34">
        <v>0</v>
      </c>
      <c r="M122" s="34">
        <f t="shared" si="19"/>
        <v>0</v>
      </c>
    </row>
    <row r="123" spans="1:13">
      <c r="A123" s="40" t="s">
        <v>138</v>
      </c>
      <c r="B123" s="41"/>
      <c r="C123" s="41" t="s">
        <v>30</v>
      </c>
      <c r="D123" s="41" t="s">
        <v>17</v>
      </c>
      <c r="E123" s="42">
        <v>151</v>
      </c>
      <c r="F123" s="41"/>
      <c r="G123" s="43"/>
      <c r="H123" s="43"/>
      <c r="I123" s="43">
        <v>0</v>
      </c>
      <c r="J123" s="43">
        <v>50</v>
      </c>
      <c r="K123" s="44">
        <v>120</v>
      </c>
      <c r="L123" s="44">
        <v>0</v>
      </c>
      <c r="M123" s="44">
        <f>SUM(K123:L123)</f>
        <v>120</v>
      </c>
    </row>
    <row r="124" spans="1:13">
      <c r="A124" s="40" t="s">
        <v>139</v>
      </c>
      <c r="B124" s="41"/>
      <c r="C124" s="41" t="s">
        <v>71</v>
      </c>
      <c r="D124" s="41" t="s">
        <v>17</v>
      </c>
      <c r="E124" s="42">
        <f>10*200</f>
        <v>2000</v>
      </c>
      <c r="F124" s="41"/>
      <c r="G124" s="43"/>
      <c r="H124" s="43"/>
      <c r="I124" s="43">
        <v>0</v>
      </c>
      <c r="J124" s="43">
        <v>250</v>
      </c>
      <c r="K124" s="44">
        <v>0</v>
      </c>
      <c r="L124" s="44">
        <v>0</v>
      </c>
      <c r="M124" s="44">
        <f>SUM(K124:L124)</f>
        <v>0</v>
      </c>
    </row>
    <row r="125" spans="1:13">
      <c r="A125" s="29" t="s">
        <v>140</v>
      </c>
      <c r="B125" s="29"/>
      <c r="C125" s="30" t="s">
        <v>20</v>
      </c>
      <c r="D125" s="30" t="s">
        <v>17</v>
      </c>
      <c r="E125" s="31">
        <v>393</v>
      </c>
      <c r="F125" s="30">
        <v>0</v>
      </c>
      <c r="G125" s="33">
        <v>0</v>
      </c>
      <c r="H125" s="33">
        <v>0</v>
      </c>
      <c r="I125" s="33">
        <v>393</v>
      </c>
      <c r="J125" s="33">
        <v>0</v>
      </c>
      <c r="K125" s="34">
        <v>0</v>
      </c>
      <c r="L125" s="34">
        <v>0</v>
      </c>
      <c r="M125" s="34">
        <f>SUM(K125:L125)</f>
        <v>0</v>
      </c>
    </row>
    <row r="126" spans="1:13">
      <c r="A126" s="29" t="s">
        <v>141</v>
      </c>
      <c r="B126" s="29"/>
      <c r="C126" s="30" t="s">
        <v>20</v>
      </c>
      <c r="D126" s="30" t="s">
        <v>17</v>
      </c>
      <c r="E126" s="31">
        <v>77</v>
      </c>
      <c r="F126" s="30">
        <v>0</v>
      </c>
      <c r="G126" s="33">
        <v>0</v>
      </c>
      <c r="H126" s="33">
        <v>0</v>
      </c>
      <c r="I126" s="33">
        <v>77</v>
      </c>
      <c r="J126" s="33">
        <v>0</v>
      </c>
      <c r="K126" s="34">
        <v>0</v>
      </c>
      <c r="L126" s="34">
        <v>0</v>
      </c>
      <c r="M126" s="34">
        <f t="shared" ref="M126:M128" si="20">SUM(K126:L126)</f>
        <v>0</v>
      </c>
    </row>
    <row r="127" spans="1:13">
      <c r="A127" s="29" t="s">
        <v>142</v>
      </c>
      <c r="B127" s="30"/>
      <c r="C127" s="30" t="s">
        <v>20</v>
      </c>
      <c r="D127" s="30" t="s">
        <v>17</v>
      </c>
      <c r="E127" s="31">
        <v>163</v>
      </c>
      <c r="F127" s="30">
        <v>0</v>
      </c>
      <c r="G127" s="33">
        <v>0</v>
      </c>
      <c r="H127" s="33">
        <v>0</v>
      </c>
      <c r="I127" s="33">
        <v>163</v>
      </c>
      <c r="J127" s="33">
        <v>0</v>
      </c>
      <c r="K127" s="34">
        <v>0</v>
      </c>
      <c r="L127" s="34">
        <v>0</v>
      </c>
      <c r="M127" s="34">
        <f t="shared" si="20"/>
        <v>0</v>
      </c>
    </row>
    <row r="128" spans="1:13">
      <c r="A128" s="29" t="s">
        <v>143</v>
      </c>
      <c r="B128" s="30"/>
      <c r="C128" s="30" t="s">
        <v>30</v>
      </c>
      <c r="D128" s="30" t="s">
        <v>23</v>
      </c>
      <c r="E128" s="31">
        <v>2617</v>
      </c>
      <c r="F128" s="31">
        <v>131</v>
      </c>
      <c r="G128" s="32">
        <v>230</v>
      </c>
      <c r="H128" s="81">
        <v>350</v>
      </c>
      <c r="I128" s="81">
        <v>350</v>
      </c>
      <c r="J128" s="81">
        <v>600</v>
      </c>
      <c r="K128" s="34">
        <v>0</v>
      </c>
      <c r="L128" s="34">
        <v>0</v>
      </c>
      <c r="M128" s="34">
        <f t="shared" si="20"/>
        <v>0</v>
      </c>
    </row>
    <row r="129" spans="1:13" ht="15.75" thickBot="1">
      <c r="A129" s="50" t="s">
        <v>13</v>
      </c>
      <c r="B129" s="50" t="s">
        <v>13</v>
      </c>
      <c r="C129" s="51" t="s">
        <v>13</v>
      </c>
      <c r="D129" s="51" t="s">
        <v>13</v>
      </c>
      <c r="E129" s="51" t="s">
        <v>13</v>
      </c>
      <c r="F129" s="30" t="s">
        <v>13</v>
      </c>
      <c r="G129" s="6"/>
      <c r="H129" s="7"/>
      <c r="I129" s="7"/>
      <c r="J129" s="7"/>
      <c r="K129" s="26"/>
      <c r="L129" s="26"/>
      <c r="M129" s="27"/>
    </row>
    <row r="130" spans="1:13" ht="15.75" thickBot="1">
      <c r="A130" s="20" t="s">
        <v>144</v>
      </c>
      <c r="B130" s="21"/>
      <c r="C130" s="20"/>
      <c r="D130" s="21"/>
      <c r="E130" s="23">
        <f>SUM(E133:E162)</f>
        <v>28346.046999999999</v>
      </c>
      <c r="F130" s="23">
        <f t="shared" ref="F130:M130" si="21">SUM(F132:F162)</f>
        <v>2254</v>
      </c>
      <c r="G130" s="23">
        <f t="shared" si="21"/>
        <v>1854</v>
      </c>
      <c r="H130" s="23">
        <f t="shared" si="21"/>
        <v>3971</v>
      </c>
      <c r="I130" s="23">
        <f t="shared" si="21"/>
        <v>5000</v>
      </c>
      <c r="J130" s="23">
        <f t="shared" si="21"/>
        <v>4503</v>
      </c>
      <c r="K130" s="23">
        <f t="shared" si="21"/>
        <v>1</v>
      </c>
      <c r="L130" s="23">
        <f t="shared" si="21"/>
        <v>0</v>
      </c>
      <c r="M130" s="23">
        <f t="shared" si="21"/>
        <v>1</v>
      </c>
    </row>
    <row r="131" spans="1:13">
      <c r="A131" s="50" t="s">
        <v>13</v>
      </c>
      <c r="B131" s="50" t="s">
        <v>13</v>
      </c>
      <c r="C131" s="51" t="s">
        <v>13</v>
      </c>
      <c r="D131" s="51" t="s">
        <v>13</v>
      </c>
      <c r="E131" s="51" t="s">
        <v>13</v>
      </c>
      <c r="F131" s="52" t="s">
        <v>13</v>
      </c>
      <c r="G131" s="60" t="s">
        <v>13</v>
      </c>
      <c r="H131" s="7"/>
      <c r="I131" s="7"/>
      <c r="J131" s="7"/>
      <c r="K131" s="26"/>
      <c r="L131" s="26"/>
      <c r="M131" s="27"/>
    </row>
    <row r="132" spans="1:13">
      <c r="A132" s="82" t="s">
        <v>145</v>
      </c>
      <c r="B132" s="83"/>
      <c r="C132" s="84" t="s">
        <v>30</v>
      </c>
      <c r="D132" s="68" t="s">
        <v>23</v>
      </c>
      <c r="E132" s="85">
        <v>889</v>
      </c>
      <c r="F132" s="85">
        <v>0</v>
      </c>
      <c r="G132" s="85">
        <v>450</v>
      </c>
      <c r="H132" s="86">
        <v>240</v>
      </c>
      <c r="I132" s="86">
        <v>240</v>
      </c>
      <c r="J132" s="86">
        <v>300</v>
      </c>
      <c r="K132" s="38">
        <v>0</v>
      </c>
      <c r="L132" s="38">
        <v>0</v>
      </c>
      <c r="M132" s="38">
        <f>SUM(K132:L132)</f>
        <v>0</v>
      </c>
    </row>
    <row r="133" spans="1:13">
      <c r="A133" s="87" t="s">
        <v>146</v>
      </c>
      <c r="B133" s="87"/>
      <c r="C133" s="68" t="s">
        <v>30</v>
      </c>
      <c r="D133" s="68" t="s">
        <v>23</v>
      </c>
      <c r="E133" s="69">
        <v>194</v>
      </c>
      <c r="F133" s="69">
        <v>194</v>
      </c>
      <c r="G133" s="70">
        <v>194</v>
      </c>
      <c r="H133" s="86">
        <v>2</v>
      </c>
      <c r="I133" s="86">
        <v>149</v>
      </c>
      <c r="J133" s="86">
        <v>0</v>
      </c>
      <c r="K133" s="38">
        <v>0</v>
      </c>
      <c r="L133" s="38">
        <v>0</v>
      </c>
      <c r="M133" s="38">
        <f t="shared" ref="M133:M162" si="22">SUM(K133:L133)</f>
        <v>0</v>
      </c>
    </row>
    <row r="134" spans="1:13">
      <c r="A134" s="87" t="s">
        <v>146</v>
      </c>
      <c r="B134" s="87"/>
      <c r="C134" s="68" t="s">
        <v>30</v>
      </c>
      <c r="D134" s="68" t="s">
        <v>17</v>
      </c>
      <c r="E134" s="69">
        <v>883</v>
      </c>
      <c r="F134" s="68">
        <v>100</v>
      </c>
      <c r="G134" s="86">
        <v>100</v>
      </c>
      <c r="H134" s="86">
        <v>300</v>
      </c>
      <c r="I134" s="86">
        <v>300</v>
      </c>
      <c r="J134" s="86">
        <v>0</v>
      </c>
      <c r="K134" s="34">
        <v>0</v>
      </c>
      <c r="L134" s="38">
        <v>0</v>
      </c>
      <c r="M134" s="38">
        <f t="shared" si="22"/>
        <v>0</v>
      </c>
    </row>
    <row r="135" spans="1:13">
      <c r="A135" s="87" t="s">
        <v>147</v>
      </c>
      <c r="B135" s="87"/>
      <c r="C135" s="68" t="s">
        <v>30</v>
      </c>
      <c r="D135" s="68" t="s">
        <v>23</v>
      </c>
      <c r="E135" s="69">
        <v>2544</v>
      </c>
      <c r="F135" s="69">
        <v>350</v>
      </c>
      <c r="G135" s="70">
        <v>350</v>
      </c>
      <c r="H135" s="86">
        <v>900</v>
      </c>
      <c r="I135" s="86">
        <v>900</v>
      </c>
      <c r="J135" s="86">
        <v>850</v>
      </c>
      <c r="K135" s="38">
        <v>0</v>
      </c>
      <c r="L135" s="38">
        <v>0</v>
      </c>
      <c r="M135" s="38">
        <f t="shared" si="22"/>
        <v>0</v>
      </c>
    </row>
    <row r="136" spans="1:13">
      <c r="A136" s="87" t="s">
        <v>148</v>
      </c>
      <c r="B136" s="68" t="s">
        <v>64</v>
      </c>
      <c r="C136" s="68" t="s">
        <v>32</v>
      </c>
      <c r="D136" s="68" t="s">
        <v>23</v>
      </c>
      <c r="E136" s="69">
        <v>4325</v>
      </c>
      <c r="F136" s="69">
        <v>343</v>
      </c>
      <c r="G136" s="70">
        <v>143</v>
      </c>
      <c r="H136" s="86">
        <v>200</v>
      </c>
      <c r="I136" s="86">
        <v>100</v>
      </c>
      <c r="J136" s="86">
        <v>1268</v>
      </c>
      <c r="K136" s="38">
        <v>1</v>
      </c>
      <c r="L136" s="38">
        <v>0</v>
      </c>
      <c r="M136" s="38">
        <f t="shared" si="22"/>
        <v>1</v>
      </c>
    </row>
    <row r="137" spans="1:13">
      <c r="A137" s="87" t="s">
        <v>148</v>
      </c>
      <c r="B137" s="68" t="s">
        <v>64</v>
      </c>
      <c r="C137" s="68" t="s">
        <v>35</v>
      </c>
      <c r="D137" s="68" t="s">
        <v>23</v>
      </c>
      <c r="E137" s="69">
        <v>1454</v>
      </c>
      <c r="F137" s="69">
        <v>372</v>
      </c>
      <c r="G137" s="70">
        <v>72</v>
      </c>
      <c r="H137" s="86">
        <v>200</v>
      </c>
      <c r="I137" s="86">
        <v>200</v>
      </c>
      <c r="J137" s="86">
        <v>300</v>
      </c>
      <c r="K137" s="38">
        <v>0</v>
      </c>
      <c r="L137" s="38">
        <v>0</v>
      </c>
      <c r="M137" s="38">
        <f t="shared" si="22"/>
        <v>0</v>
      </c>
    </row>
    <row r="138" spans="1:13">
      <c r="A138" s="87" t="s">
        <v>149</v>
      </c>
      <c r="B138" s="68"/>
      <c r="C138" s="68" t="s">
        <v>32</v>
      </c>
      <c r="D138" s="68" t="s">
        <v>23</v>
      </c>
      <c r="E138" s="69">
        <v>1030</v>
      </c>
      <c r="F138" s="69">
        <v>51</v>
      </c>
      <c r="G138" s="70">
        <v>51</v>
      </c>
      <c r="H138" s="86">
        <v>154</v>
      </c>
      <c r="I138" s="86">
        <v>50</v>
      </c>
      <c r="J138" s="86">
        <v>100</v>
      </c>
      <c r="K138" s="38">
        <v>0</v>
      </c>
      <c r="L138" s="38">
        <v>0</v>
      </c>
      <c r="M138" s="38">
        <f t="shared" si="22"/>
        <v>0</v>
      </c>
    </row>
    <row r="139" spans="1:13">
      <c r="A139" s="87" t="s">
        <v>149</v>
      </c>
      <c r="B139" s="68"/>
      <c r="C139" s="68" t="s">
        <v>32</v>
      </c>
      <c r="D139" s="68" t="s">
        <v>23</v>
      </c>
      <c r="E139" s="69">
        <v>3554</v>
      </c>
      <c r="F139" s="69">
        <v>0</v>
      </c>
      <c r="G139" s="70">
        <v>50</v>
      </c>
      <c r="H139" s="86">
        <v>250</v>
      </c>
      <c r="I139" s="86">
        <v>250</v>
      </c>
      <c r="J139" s="86">
        <v>450</v>
      </c>
      <c r="K139" s="38">
        <v>0</v>
      </c>
      <c r="L139" s="38">
        <v>0</v>
      </c>
      <c r="M139" s="38">
        <f t="shared" si="22"/>
        <v>0</v>
      </c>
    </row>
    <row r="140" spans="1:13">
      <c r="A140" s="87" t="s">
        <v>149</v>
      </c>
      <c r="B140" s="68"/>
      <c r="C140" s="68" t="s">
        <v>32</v>
      </c>
      <c r="D140" s="68" t="s">
        <v>17</v>
      </c>
      <c r="E140" s="69">
        <v>1244.047</v>
      </c>
      <c r="F140" s="68">
        <v>0</v>
      </c>
      <c r="G140" s="86">
        <v>0</v>
      </c>
      <c r="H140" s="86">
        <v>400</v>
      </c>
      <c r="I140" s="86">
        <v>400</v>
      </c>
      <c r="J140" s="86">
        <v>235</v>
      </c>
      <c r="K140" s="34">
        <v>0</v>
      </c>
      <c r="L140" s="38">
        <v>0</v>
      </c>
      <c r="M140" s="38">
        <f t="shared" si="22"/>
        <v>0</v>
      </c>
    </row>
    <row r="141" spans="1:13">
      <c r="A141" s="87" t="s">
        <v>148</v>
      </c>
      <c r="B141" s="68" t="s">
        <v>64</v>
      </c>
      <c r="C141" s="68" t="s">
        <v>32</v>
      </c>
      <c r="D141" s="68" t="s">
        <v>23</v>
      </c>
      <c r="E141" s="69">
        <v>5484</v>
      </c>
      <c r="F141" s="69">
        <v>444</v>
      </c>
      <c r="G141" s="70">
        <v>144</v>
      </c>
      <c r="H141" s="86">
        <v>200</v>
      </c>
      <c r="I141" s="86">
        <v>100</v>
      </c>
      <c r="J141" s="86">
        <v>500</v>
      </c>
      <c r="K141" s="38">
        <v>0</v>
      </c>
      <c r="L141" s="38">
        <v>0</v>
      </c>
      <c r="M141" s="38">
        <f t="shared" si="22"/>
        <v>0</v>
      </c>
    </row>
    <row r="142" spans="1:13">
      <c r="A142" s="87" t="s">
        <v>148</v>
      </c>
      <c r="B142" s="68" t="s">
        <v>64</v>
      </c>
      <c r="C142" s="68" t="s">
        <v>32</v>
      </c>
      <c r="D142" s="68" t="s">
        <v>23</v>
      </c>
      <c r="E142" s="69">
        <v>738</v>
      </c>
      <c r="F142" s="69">
        <v>50</v>
      </c>
      <c r="G142" s="70">
        <v>50</v>
      </c>
      <c r="H142" s="86">
        <v>151</v>
      </c>
      <c r="I142" s="86">
        <v>151</v>
      </c>
      <c r="J142" s="86">
        <v>200</v>
      </c>
      <c r="K142" s="38">
        <v>0</v>
      </c>
      <c r="L142" s="38">
        <v>0</v>
      </c>
      <c r="M142" s="38">
        <f t="shared" si="22"/>
        <v>0</v>
      </c>
    </row>
    <row r="143" spans="1:13">
      <c r="A143" s="87" t="s">
        <v>150</v>
      </c>
      <c r="B143" s="68"/>
      <c r="C143" s="68" t="s">
        <v>32</v>
      </c>
      <c r="D143" s="68" t="s">
        <v>17</v>
      </c>
      <c r="E143" s="69">
        <v>65</v>
      </c>
      <c r="F143" s="69">
        <v>0</v>
      </c>
      <c r="G143" s="70">
        <v>0</v>
      </c>
      <c r="H143" s="86">
        <v>65</v>
      </c>
      <c r="I143" s="86">
        <v>65</v>
      </c>
      <c r="J143" s="86">
        <v>0</v>
      </c>
      <c r="K143" s="34">
        <v>0</v>
      </c>
      <c r="L143" s="38">
        <v>0</v>
      </c>
      <c r="M143" s="38">
        <f t="shared" si="22"/>
        <v>0</v>
      </c>
    </row>
    <row r="144" spans="1:13">
      <c r="A144" s="87" t="s">
        <v>151</v>
      </c>
      <c r="B144" s="68"/>
      <c r="C144" s="68" t="s">
        <v>20</v>
      </c>
      <c r="D144" s="68" t="s">
        <v>17</v>
      </c>
      <c r="E144" s="69">
        <v>215</v>
      </c>
      <c r="F144" s="69">
        <v>0</v>
      </c>
      <c r="G144" s="70">
        <v>0</v>
      </c>
      <c r="H144" s="86">
        <v>0</v>
      </c>
      <c r="I144" s="86">
        <v>215</v>
      </c>
      <c r="J144" s="86">
        <v>0</v>
      </c>
      <c r="K144" s="34">
        <v>0</v>
      </c>
      <c r="L144" s="38">
        <v>0</v>
      </c>
      <c r="M144" s="38">
        <f t="shared" si="22"/>
        <v>0</v>
      </c>
    </row>
    <row r="145" spans="1:13">
      <c r="A145" s="87" t="s">
        <v>152</v>
      </c>
      <c r="B145" s="68"/>
      <c r="C145" s="68" t="s">
        <v>20</v>
      </c>
      <c r="D145" s="68" t="s">
        <v>17</v>
      </c>
      <c r="E145" s="69">
        <v>226</v>
      </c>
      <c r="F145" s="69">
        <v>0</v>
      </c>
      <c r="G145" s="70">
        <v>0</v>
      </c>
      <c r="H145" s="86">
        <v>0</v>
      </c>
      <c r="I145" s="86">
        <v>226</v>
      </c>
      <c r="J145" s="86">
        <v>0</v>
      </c>
      <c r="K145" s="34">
        <v>0</v>
      </c>
      <c r="L145" s="38">
        <v>0</v>
      </c>
      <c r="M145" s="38">
        <f t="shared" si="22"/>
        <v>0</v>
      </c>
    </row>
    <row r="146" spans="1:13">
      <c r="A146" s="87" t="s">
        <v>153</v>
      </c>
      <c r="B146" s="68"/>
      <c r="C146" s="68" t="s">
        <v>20</v>
      </c>
      <c r="D146" s="68" t="s">
        <v>17</v>
      </c>
      <c r="E146" s="69">
        <v>60</v>
      </c>
      <c r="F146" s="69">
        <v>0</v>
      </c>
      <c r="G146" s="70">
        <v>0</v>
      </c>
      <c r="H146" s="86">
        <v>0</v>
      </c>
      <c r="I146" s="86">
        <v>60</v>
      </c>
      <c r="J146" s="86">
        <v>0</v>
      </c>
      <c r="K146" s="34">
        <v>0</v>
      </c>
      <c r="L146" s="38">
        <v>0</v>
      </c>
      <c r="M146" s="38">
        <f t="shared" si="22"/>
        <v>0</v>
      </c>
    </row>
    <row r="147" spans="1:13">
      <c r="A147" s="87" t="s">
        <v>154</v>
      </c>
      <c r="B147" s="87"/>
      <c r="C147" s="68" t="s">
        <v>32</v>
      </c>
      <c r="D147" s="68" t="s">
        <v>23</v>
      </c>
      <c r="E147" s="69">
        <v>807</v>
      </c>
      <c r="F147" s="69">
        <v>150</v>
      </c>
      <c r="G147" s="70">
        <v>50</v>
      </c>
      <c r="H147" s="86">
        <v>100</v>
      </c>
      <c r="I147" s="86">
        <v>100</v>
      </c>
      <c r="J147" s="86">
        <v>200</v>
      </c>
      <c r="K147" s="38">
        <v>0</v>
      </c>
      <c r="L147" s="38">
        <v>0</v>
      </c>
      <c r="M147" s="38">
        <f t="shared" si="22"/>
        <v>0</v>
      </c>
    </row>
    <row r="148" spans="1:13">
      <c r="A148" s="87" t="s">
        <v>155</v>
      </c>
      <c r="B148" s="87"/>
      <c r="C148" s="68" t="s">
        <v>156</v>
      </c>
      <c r="D148" s="68" t="s">
        <v>17</v>
      </c>
      <c r="E148" s="69">
        <v>622</v>
      </c>
      <c r="F148" s="68">
        <v>100</v>
      </c>
      <c r="G148" s="68">
        <v>100</v>
      </c>
      <c r="H148" s="86">
        <v>100</v>
      </c>
      <c r="I148" s="86">
        <v>100</v>
      </c>
      <c r="J148" s="86">
        <v>0</v>
      </c>
      <c r="K148" s="38">
        <v>0</v>
      </c>
      <c r="L148" s="38">
        <v>0</v>
      </c>
      <c r="M148" s="38">
        <f t="shared" si="22"/>
        <v>0</v>
      </c>
    </row>
    <row r="149" spans="1:13">
      <c r="A149" s="87" t="s">
        <v>157</v>
      </c>
      <c r="B149" s="87"/>
      <c r="C149" s="68" t="s">
        <v>137</v>
      </c>
      <c r="D149" s="68" t="s">
        <v>17</v>
      </c>
      <c r="E149" s="69">
        <v>2451</v>
      </c>
      <c r="F149" s="68">
        <v>100</v>
      </c>
      <c r="G149" s="68">
        <v>100</v>
      </c>
      <c r="H149" s="86">
        <v>100</v>
      </c>
      <c r="I149" s="86">
        <v>100</v>
      </c>
      <c r="J149" s="86">
        <v>100</v>
      </c>
      <c r="K149" s="38">
        <v>0</v>
      </c>
      <c r="L149" s="38">
        <v>0</v>
      </c>
      <c r="M149" s="38">
        <f t="shared" si="22"/>
        <v>0</v>
      </c>
    </row>
    <row r="150" spans="1:13">
      <c r="A150" s="87" t="s">
        <v>158</v>
      </c>
      <c r="B150" s="87"/>
      <c r="C150" s="68" t="s">
        <v>50</v>
      </c>
      <c r="D150" s="68" t="s">
        <v>17</v>
      </c>
      <c r="E150" s="69">
        <v>390</v>
      </c>
      <c r="F150" s="68">
        <v>0</v>
      </c>
      <c r="G150" s="68">
        <v>0</v>
      </c>
      <c r="H150" s="86">
        <v>390</v>
      </c>
      <c r="I150" s="86">
        <v>390</v>
      </c>
      <c r="J150" s="86">
        <v>0</v>
      </c>
      <c r="K150" s="38">
        <v>0</v>
      </c>
      <c r="L150" s="38">
        <v>0</v>
      </c>
      <c r="M150" s="38">
        <f t="shared" si="22"/>
        <v>0</v>
      </c>
    </row>
    <row r="151" spans="1:13">
      <c r="A151" s="88" t="s">
        <v>159</v>
      </c>
      <c r="B151" s="68"/>
      <c r="C151" s="68" t="s">
        <v>50</v>
      </c>
      <c r="D151" s="68" t="s">
        <v>17</v>
      </c>
      <c r="E151" s="69">
        <v>172</v>
      </c>
      <c r="F151" s="68">
        <v>0</v>
      </c>
      <c r="G151" s="68">
        <v>0</v>
      </c>
      <c r="H151" s="86">
        <v>172</v>
      </c>
      <c r="I151" s="86">
        <v>172</v>
      </c>
      <c r="J151" s="86">
        <v>0</v>
      </c>
      <c r="K151" s="38">
        <v>0</v>
      </c>
      <c r="L151" s="38">
        <v>0</v>
      </c>
      <c r="M151" s="38">
        <f t="shared" si="22"/>
        <v>0</v>
      </c>
    </row>
    <row r="152" spans="1:13">
      <c r="A152" s="88" t="s">
        <v>160</v>
      </c>
      <c r="B152" s="87"/>
      <c r="C152" s="68" t="s">
        <v>50</v>
      </c>
      <c r="D152" s="68" t="s">
        <v>17</v>
      </c>
      <c r="E152" s="69">
        <v>47</v>
      </c>
      <c r="F152" s="68">
        <v>0</v>
      </c>
      <c r="G152" s="68">
        <v>0</v>
      </c>
      <c r="H152" s="86">
        <v>47</v>
      </c>
      <c r="I152" s="86">
        <v>47</v>
      </c>
      <c r="J152" s="86">
        <v>0</v>
      </c>
      <c r="K152" s="38">
        <v>0</v>
      </c>
      <c r="L152" s="38">
        <v>0</v>
      </c>
      <c r="M152" s="38">
        <f t="shared" si="22"/>
        <v>0</v>
      </c>
    </row>
    <row r="153" spans="1:13">
      <c r="A153" s="88" t="s">
        <v>161</v>
      </c>
      <c r="B153" s="87"/>
      <c r="C153" s="68" t="s">
        <v>162</v>
      </c>
      <c r="D153" s="68" t="s">
        <v>17</v>
      </c>
      <c r="E153" s="69">
        <v>71</v>
      </c>
      <c r="F153" s="68">
        <v>0</v>
      </c>
      <c r="G153" s="68">
        <v>0</v>
      </c>
      <c r="H153" s="86">
        <v>0</v>
      </c>
      <c r="I153" s="86">
        <v>117</v>
      </c>
      <c r="J153" s="86">
        <v>0</v>
      </c>
      <c r="K153" s="38">
        <v>0</v>
      </c>
      <c r="L153" s="38">
        <v>0</v>
      </c>
      <c r="M153" s="38">
        <f t="shared" si="22"/>
        <v>0</v>
      </c>
    </row>
    <row r="154" spans="1:13">
      <c r="A154" s="88" t="s">
        <v>163</v>
      </c>
      <c r="B154" s="87"/>
      <c r="C154" s="68" t="s">
        <v>162</v>
      </c>
      <c r="D154" s="68" t="s">
        <v>17</v>
      </c>
      <c r="E154" s="69">
        <v>100</v>
      </c>
      <c r="F154" s="68">
        <v>0</v>
      </c>
      <c r="G154" s="68">
        <v>0</v>
      </c>
      <c r="H154" s="86">
        <v>0</v>
      </c>
      <c r="I154" s="86">
        <v>24</v>
      </c>
      <c r="J154" s="86">
        <v>0</v>
      </c>
      <c r="K154" s="38">
        <v>0</v>
      </c>
      <c r="L154" s="38">
        <v>0</v>
      </c>
      <c r="M154" s="38">
        <f t="shared" si="22"/>
        <v>0</v>
      </c>
    </row>
    <row r="155" spans="1:13">
      <c r="A155" s="87" t="s">
        <v>164</v>
      </c>
      <c r="B155" s="68" t="s">
        <v>165</v>
      </c>
      <c r="C155" s="68" t="s">
        <v>166</v>
      </c>
      <c r="D155" s="68" t="s">
        <v>17</v>
      </c>
      <c r="E155" s="68">
        <v>355</v>
      </c>
      <c r="F155" s="68">
        <v>0</v>
      </c>
      <c r="G155" s="68">
        <v>0</v>
      </c>
      <c r="H155" s="68">
        <v>0</v>
      </c>
      <c r="I155" s="68">
        <v>0</v>
      </c>
      <c r="J155" s="86">
        <v>0</v>
      </c>
      <c r="K155" s="38">
        <v>0</v>
      </c>
      <c r="L155" s="38">
        <v>0</v>
      </c>
      <c r="M155" s="38">
        <f t="shared" si="22"/>
        <v>0</v>
      </c>
    </row>
    <row r="156" spans="1:13">
      <c r="A156" s="87" t="s">
        <v>167</v>
      </c>
      <c r="B156" s="68" t="s">
        <v>165</v>
      </c>
      <c r="C156" s="68" t="s">
        <v>166</v>
      </c>
      <c r="D156" s="68" t="s">
        <v>17</v>
      </c>
      <c r="E156" s="69">
        <v>355</v>
      </c>
      <c r="F156" s="68">
        <v>0</v>
      </c>
      <c r="G156" s="68">
        <v>0</v>
      </c>
      <c r="H156" s="68">
        <v>0</v>
      </c>
      <c r="I156" s="68">
        <v>0</v>
      </c>
      <c r="J156" s="86">
        <v>0</v>
      </c>
      <c r="K156" s="38">
        <v>0</v>
      </c>
      <c r="L156" s="38">
        <v>0</v>
      </c>
      <c r="M156" s="38">
        <f t="shared" si="22"/>
        <v>0</v>
      </c>
    </row>
    <row r="157" spans="1:13">
      <c r="A157" s="87" t="s">
        <v>168</v>
      </c>
      <c r="B157" s="68" t="s">
        <v>165</v>
      </c>
      <c r="C157" s="68" t="s">
        <v>166</v>
      </c>
      <c r="D157" s="68" t="s">
        <v>17</v>
      </c>
      <c r="E157" s="69">
        <v>178</v>
      </c>
      <c r="F157" s="68">
        <v>0</v>
      </c>
      <c r="G157" s="68">
        <v>0</v>
      </c>
      <c r="H157" s="68">
        <v>0</v>
      </c>
      <c r="I157" s="68">
        <v>0</v>
      </c>
      <c r="J157" s="86">
        <v>0</v>
      </c>
      <c r="K157" s="38">
        <v>0</v>
      </c>
      <c r="L157" s="38">
        <v>0</v>
      </c>
      <c r="M157" s="38">
        <f t="shared" si="22"/>
        <v>0</v>
      </c>
    </row>
    <row r="158" spans="1:13">
      <c r="A158" s="87" t="s">
        <v>169</v>
      </c>
      <c r="B158" s="68"/>
      <c r="C158" s="68" t="s">
        <v>162</v>
      </c>
      <c r="D158" s="68" t="s">
        <v>17</v>
      </c>
      <c r="E158" s="69">
        <v>184</v>
      </c>
      <c r="F158" s="68">
        <v>0</v>
      </c>
      <c r="G158" s="68">
        <v>0</v>
      </c>
      <c r="H158" s="86">
        <v>0</v>
      </c>
      <c r="I158" s="86">
        <v>113</v>
      </c>
      <c r="J158" s="86">
        <v>0</v>
      </c>
      <c r="K158" s="38">
        <v>0</v>
      </c>
      <c r="L158" s="38">
        <v>0</v>
      </c>
      <c r="M158" s="38">
        <f t="shared" si="22"/>
        <v>0</v>
      </c>
    </row>
    <row r="159" spans="1:13">
      <c r="A159" s="87" t="s">
        <v>170</v>
      </c>
      <c r="B159" s="68"/>
      <c r="C159" s="68" t="s">
        <v>162</v>
      </c>
      <c r="D159" s="68" t="s">
        <v>17</v>
      </c>
      <c r="E159" s="69">
        <v>81</v>
      </c>
      <c r="F159" s="68">
        <v>0</v>
      </c>
      <c r="G159" s="68">
        <v>0</v>
      </c>
      <c r="H159" s="86">
        <v>0</v>
      </c>
      <c r="I159" s="86">
        <v>17</v>
      </c>
      <c r="J159" s="86">
        <v>0</v>
      </c>
      <c r="K159" s="38">
        <v>0</v>
      </c>
      <c r="L159" s="38">
        <v>0</v>
      </c>
      <c r="M159" s="38">
        <f t="shared" si="22"/>
        <v>0</v>
      </c>
    </row>
    <row r="160" spans="1:13">
      <c r="A160" s="87" t="s">
        <v>171</v>
      </c>
      <c r="B160" s="68" t="s">
        <v>165</v>
      </c>
      <c r="C160" s="68" t="s">
        <v>162</v>
      </c>
      <c r="D160" s="68" t="s">
        <v>17</v>
      </c>
      <c r="E160" s="69">
        <v>180</v>
      </c>
      <c r="F160" s="68">
        <v>0</v>
      </c>
      <c r="G160" s="68">
        <v>0</v>
      </c>
      <c r="H160" s="86">
        <v>0</v>
      </c>
      <c r="I160" s="86">
        <v>164</v>
      </c>
      <c r="J160" s="86">
        <v>0</v>
      </c>
      <c r="K160" s="38">
        <v>0</v>
      </c>
      <c r="L160" s="38">
        <v>0</v>
      </c>
      <c r="M160" s="38">
        <f t="shared" si="22"/>
        <v>0</v>
      </c>
    </row>
    <row r="161" spans="1:13">
      <c r="A161" s="87" t="s">
        <v>172</v>
      </c>
      <c r="B161" s="68"/>
      <c r="C161" s="68" t="s">
        <v>162</v>
      </c>
      <c r="D161" s="68" t="s">
        <v>17</v>
      </c>
      <c r="E161" s="69">
        <v>309</v>
      </c>
      <c r="F161" s="68">
        <v>0</v>
      </c>
      <c r="G161" s="68">
        <v>0</v>
      </c>
      <c r="H161" s="86">
        <v>0</v>
      </c>
      <c r="I161" s="86">
        <v>250</v>
      </c>
      <c r="J161" s="86">
        <v>0</v>
      </c>
      <c r="K161" s="38">
        <v>0</v>
      </c>
      <c r="L161" s="38">
        <v>0</v>
      </c>
      <c r="M161" s="38">
        <f t="shared" si="22"/>
        <v>0</v>
      </c>
    </row>
    <row r="162" spans="1:13">
      <c r="A162" s="87" t="s">
        <v>173</v>
      </c>
      <c r="B162" s="68" t="s">
        <v>165</v>
      </c>
      <c r="C162" s="68" t="s">
        <v>162</v>
      </c>
      <c r="D162" s="68" t="s">
        <v>17</v>
      </c>
      <c r="E162" s="69">
        <v>28</v>
      </c>
      <c r="F162" s="68">
        <v>0</v>
      </c>
      <c r="G162" s="68">
        <v>0</v>
      </c>
      <c r="H162" s="86">
        <v>0</v>
      </c>
      <c r="I162" s="86">
        <v>0</v>
      </c>
      <c r="J162" s="86">
        <v>0</v>
      </c>
      <c r="K162" s="71">
        <v>0</v>
      </c>
      <c r="L162" s="38">
        <v>0</v>
      </c>
      <c r="M162" s="38">
        <f t="shared" si="22"/>
        <v>0</v>
      </c>
    </row>
    <row r="163" spans="1:13" ht="15.75" thickBot="1">
      <c r="A163" s="50" t="s">
        <v>13</v>
      </c>
      <c r="B163" s="50" t="s">
        <v>13</v>
      </c>
      <c r="C163" s="51" t="s">
        <v>13</v>
      </c>
      <c r="D163" s="51" t="s">
        <v>13</v>
      </c>
      <c r="E163" s="51" t="s">
        <v>13</v>
      </c>
      <c r="F163" s="52" t="s">
        <v>13</v>
      </c>
      <c r="G163" s="60" t="s">
        <v>13</v>
      </c>
      <c r="H163" s="7"/>
      <c r="I163" s="7"/>
      <c r="J163" s="7"/>
      <c r="K163" s="26"/>
      <c r="L163" s="26"/>
      <c r="M163" s="27"/>
    </row>
    <row r="164" spans="1:13" ht="15.75" thickBot="1">
      <c r="A164" s="89" t="s">
        <v>174</v>
      </c>
      <c r="B164" s="90"/>
      <c r="C164" s="54"/>
      <c r="D164" s="55"/>
      <c r="E164" s="23">
        <f t="shared" ref="E164:I164" si="23">SUM(E166:E183)</f>
        <v>19476.024999999998</v>
      </c>
      <c r="F164" s="23">
        <f t="shared" si="23"/>
        <v>2774</v>
      </c>
      <c r="G164" s="23">
        <f t="shared" si="23"/>
        <v>2665</v>
      </c>
      <c r="H164" s="23">
        <f t="shared" si="23"/>
        <v>3467</v>
      </c>
      <c r="I164" s="23">
        <f t="shared" si="23"/>
        <v>3531</v>
      </c>
      <c r="J164" s="23">
        <f>SUM(J166:J183)</f>
        <v>1889</v>
      </c>
      <c r="K164" s="23">
        <f>SUM(K166:K183)</f>
        <v>15</v>
      </c>
      <c r="L164" s="23">
        <f>SUM(L166:L183)</f>
        <v>12</v>
      </c>
      <c r="M164" s="23">
        <f>SUM(M166:M183)</f>
        <v>27</v>
      </c>
    </row>
    <row r="165" spans="1:13">
      <c r="A165" s="52" t="s">
        <v>13</v>
      </c>
      <c r="B165" s="52" t="s">
        <v>13</v>
      </c>
      <c r="C165" s="91" t="s">
        <v>13</v>
      </c>
      <c r="D165" s="91" t="s">
        <v>13</v>
      </c>
      <c r="E165" s="92" t="s">
        <v>13</v>
      </c>
      <c r="F165" s="93" t="s">
        <v>13</v>
      </c>
      <c r="G165" s="6"/>
      <c r="H165" s="7"/>
      <c r="I165" s="7"/>
      <c r="J165" s="7"/>
      <c r="K165" s="26"/>
      <c r="L165" s="26"/>
      <c r="M165" s="27"/>
    </row>
    <row r="166" spans="1:13">
      <c r="A166" s="94" t="s">
        <v>175</v>
      </c>
      <c r="B166" s="68"/>
      <c r="C166" s="68" t="s">
        <v>50</v>
      </c>
      <c r="D166" s="68" t="s">
        <v>17</v>
      </c>
      <c r="E166" s="95">
        <v>267</v>
      </c>
      <c r="F166" s="68">
        <v>0</v>
      </c>
      <c r="G166" s="68">
        <v>0</v>
      </c>
      <c r="H166" s="86">
        <v>267</v>
      </c>
      <c r="I166" s="86">
        <v>267</v>
      </c>
      <c r="J166" s="86">
        <v>0</v>
      </c>
      <c r="K166" s="34">
        <v>0</v>
      </c>
      <c r="L166" s="34">
        <v>0</v>
      </c>
      <c r="M166" s="38">
        <f>SUM(K166:L166)</f>
        <v>0</v>
      </c>
    </row>
    <row r="167" spans="1:13">
      <c r="A167" s="94" t="s">
        <v>176</v>
      </c>
      <c r="B167" s="68"/>
      <c r="C167" s="68" t="s">
        <v>50</v>
      </c>
      <c r="D167" s="68" t="s">
        <v>17</v>
      </c>
      <c r="E167" s="95">
        <v>29</v>
      </c>
      <c r="F167" s="68">
        <v>0</v>
      </c>
      <c r="G167" s="68">
        <v>0</v>
      </c>
      <c r="H167" s="86">
        <v>29</v>
      </c>
      <c r="I167" s="86">
        <v>29</v>
      </c>
      <c r="J167" s="86">
        <v>0</v>
      </c>
      <c r="K167" s="34">
        <v>0</v>
      </c>
      <c r="L167" s="34">
        <v>0</v>
      </c>
      <c r="M167" s="38">
        <f t="shared" ref="M167:M171" si="24">SUM(K167:L167)</f>
        <v>0</v>
      </c>
    </row>
    <row r="168" spans="1:13">
      <c r="A168" s="94" t="s">
        <v>177</v>
      </c>
      <c r="B168" s="68"/>
      <c r="C168" s="68" t="s">
        <v>50</v>
      </c>
      <c r="D168" s="68" t="s">
        <v>17</v>
      </c>
      <c r="E168" s="95">
        <v>58</v>
      </c>
      <c r="F168" s="68"/>
      <c r="G168" s="68"/>
      <c r="H168" s="86">
        <v>58</v>
      </c>
      <c r="I168" s="86">
        <v>58</v>
      </c>
      <c r="J168" s="86">
        <v>0</v>
      </c>
      <c r="K168" s="34">
        <v>0</v>
      </c>
      <c r="L168" s="34">
        <v>0</v>
      </c>
      <c r="M168" s="38">
        <f t="shared" si="24"/>
        <v>0</v>
      </c>
    </row>
    <row r="169" spans="1:13">
      <c r="A169" s="94" t="s">
        <v>178</v>
      </c>
      <c r="B169" s="68"/>
      <c r="C169" s="68" t="s">
        <v>20</v>
      </c>
      <c r="D169" s="68" t="s">
        <v>17</v>
      </c>
      <c r="E169" s="95">
        <v>157</v>
      </c>
      <c r="F169" s="68">
        <v>0</v>
      </c>
      <c r="G169" s="68">
        <v>0</v>
      </c>
      <c r="H169" s="86">
        <v>0</v>
      </c>
      <c r="I169" s="86">
        <v>157</v>
      </c>
      <c r="J169" s="86">
        <v>0</v>
      </c>
      <c r="K169" s="34">
        <v>0</v>
      </c>
      <c r="L169" s="34">
        <v>0</v>
      </c>
      <c r="M169" s="38">
        <f t="shared" si="24"/>
        <v>0</v>
      </c>
    </row>
    <row r="170" spans="1:13">
      <c r="A170" s="94" t="s">
        <v>179</v>
      </c>
      <c r="B170" s="68"/>
      <c r="C170" s="68" t="s">
        <v>42</v>
      </c>
      <c r="D170" s="68" t="s">
        <v>17</v>
      </c>
      <c r="E170" s="95">
        <v>312</v>
      </c>
      <c r="F170" s="68">
        <v>229</v>
      </c>
      <c r="G170" s="68">
        <v>229</v>
      </c>
      <c r="H170" s="86">
        <v>229</v>
      </c>
      <c r="I170" s="86">
        <v>229</v>
      </c>
      <c r="J170" s="86">
        <v>0</v>
      </c>
      <c r="K170" s="34">
        <v>0</v>
      </c>
      <c r="L170" s="34">
        <v>0</v>
      </c>
      <c r="M170" s="38">
        <f t="shared" si="24"/>
        <v>0</v>
      </c>
    </row>
    <row r="171" spans="1:13">
      <c r="A171" s="94" t="s">
        <v>180</v>
      </c>
      <c r="B171" s="68"/>
      <c r="C171" s="68" t="s">
        <v>71</v>
      </c>
      <c r="D171" s="68" t="s">
        <v>17</v>
      </c>
      <c r="E171" s="95">
        <v>105</v>
      </c>
      <c r="F171" s="68">
        <v>0</v>
      </c>
      <c r="G171" s="68">
        <v>0</v>
      </c>
      <c r="H171" s="86">
        <v>34</v>
      </c>
      <c r="I171" s="86">
        <v>34</v>
      </c>
      <c r="J171" s="86">
        <v>0</v>
      </c>
      <c r="K171" s="34">
        <v>0</v>
      </c>
      <c r="L171" s="34">
        <v>0</v>
      </c>
      <c r="M171" s="38">
        <f t="shared" si="24"/>
        <v>0</v>
      </c>
    </row>
    <row r="172" spans="1:13">
      <c r="A172" s="96" t="s">
        <v>181</v>
      </c>
      <c r="B172" s="41"/>
      <c r="C172" s="41" t="s">
        <v>71</v>
      </c>
      <c r="D172" s="41" t="s">
        <v>17</v>
      </c>
      <c r="E172" s="97">
        <f>8*200</f>
        <v>1600</v>
      </c>
      <c r="F172" s="68"/>
      <c r="G172" s="68"/>
      <c r="H172" s="86"/>
      <c r="I172" s="43">
        <v>0</v>
      </c>
      <c r="J172" s="43">
        <v>100</v>
      </c>
      <c r="K172" s="44">
        <v>0</v>
      </c>
      <c r="L172" s="44">
        <v>0</v>
      </c>
      <c r="M172" s="44">
        <f>SUM(K172:L172)</f>
        <v>0</v>
      </c>
    </row>
    <row r="173" spans="1:13">
      <c r="A173" s="87" t="s">
        <v>182</v>
      </c>
      <c r="B173" s="68"/>
      <c r="C173" s="68" t="s">
        <v>42</v>
      </c>
      <c r="D173" s="68" t="s">
        <v>17</v>
      </c>
      <c r="E173" s="68">
        <v>400</v>
      </c>
      <c r="F173" s="68">
        <v>200</v>
      </c>
      <c r="G173" s="68">
        <v>200</v>
      </c>
      <c r="H173" s="86">
        <v>200</v>
      </c>
      <c r="I173" s="86">
        <v>200</v>
      </c>
      <c r="J173" s="86">
        <v>0</v>
      </c>
      <c r="K173" s="34">
        <v>0</v>
      </c>
      <c r="L173" s="34">
        <v>0</v>
      </c>
      <c r="M173" s="34">
        <f>SUM(K173:L173)</f>
        <v>0</v>
      </c>
    </row>
    <row r="174" spans="1:13">
      <c r="A174" s="87" t="s">
        <v>183</v>
      </c>
      <c r="B174" s="68"/>
      <c r="C174" s="68" t="s">
        <v>42</v>
      </c>
      <c r="D174" s="68" t="s">
        <v>17</v>
      </c>
      <c r="E174" s="68">
        <v>400</v>
      </c>
      <c r="F174" s="68">
        <v>200</v>
      </c>
      <c r="G174" s="68">
        <v>200</v>
      </c>
      <c r="H174" s="86">
        <v>200</v>
      </c>
      <c r="I174" s="86">
        <v>200</v>
      </c>
      <c r="J174" s="86">
        <v>0</v>
      </c>
      <c r="K174" s="34">
        <v>0</v>
      </c>
      <c r="L174" s="34">
        <v>0</v>
      </c>
      <c r="M174" s="34">
        <f t="shared" ref="M174:M181" si="25">SUM(K174:L174)</f>
        <v>0</v>
      </c>
    </row>
    <row r="175" spans="1:13">
      <c r="A175" s="87" t="s">
        <v>184</v>
      </c>
      <c r="B175" s="68"/>
      <c r="C175" s="68" t="s">
        <v>42</v>
      </c>
      <c r="D175" s="68" t="s">
        <v>17</v>
      </c>
      <c r="E175" s="68">
        <v>2400</v>
      </c>
      <c r="F175" s="68">
        <v>600</v>
      </c>
      <c r="G175" s="68">
        <v>600</v>
      </c>
      <c r="H175" s="86">
        <v>600</v>
      </c>
      <c r="I175" s="86">
        <v>600</v>
      </c>
      <c r="J175" s="86">
        <v>0</v>
      </c>
      <c r="K175" s="34">
        <v>0</v>
      </c>
      <c r="L175" s="34">
        <v>0</v>
      </c>
      <c r="M175" s="34">
        <f t="shared" si="25"/>
        <v>0</v>
      </c>
    </row>
    <row r="176" spans="1:13">
      <c r="A176" s="87" t="s">
        <v>185</v>
      </c>
      <c r="B176" s="68"/>
      <c r="C176" s="68" t="s">
        <v>42</v>
      </c>
      <c r="D176" s="68" t="s">
        <v>17</v>
      </c>
      <c r="E176" s="68">
        <v>1400</v>
      </c>
      <c r="F176" s="68">
        <v>400</v>
      </c>
      <c r="G176" s="68">
        <v>400</v>
      </c>
      <c r="H176" s="86">
        <v>400</v>
      </c>
      <c r="I176" s="86">
        <v>400</v>
      </c>
      <c r="J176" s="86">
        <v>0</v>
      </c>
      <c r="K176" s="34">
        <v>0</v>
      </c>
      <c r="L176" s="34">
        <v>0</v>
      </c>
      <c r="M176" s="34">
        <f t="shared" si="25"/>
        <v>0</v>
      </c>
    </row>
    <row r="177" spans="1:13">
      <c r="A177" s="87" t="s">
        <v>186</v>
      </c>
      <c r="B177" s="68" t="s">
        <v>165</v>
      </c>
      <c r="C177" s="68" t="s">
        <v>137</v>
      </c>
      <c r="D177" s="68" t="s">
        <v>17</v>
      </c>
      <c r="E177" s="68">
        <v>3598</v>
      </c>
      <c r="F177" s="68">
        <v>500</v>
      </c>
      <c r="G177" s="68">
        <v>500</v>
      </c>
      <c r="H177" s="86">
        <v>500</v>
      </c>
      <c r="I177" s="86">
        <v>500</v>
      </c>
      <c r="J177" s="86">
        <v>400</v>
      </c>
      <c r="K177" s="34">
        <v>0</v>
      </c>
      <c r="L177" s="34">
        <v>0</v>
      </c>
      <c r="M177" s="34">
        <f t="shared" si="25"/>
        <v>0</v>
      </c>
    </row>
    <row r="178" spans="1:13">
      <c r="A178" s="87" t="s">
        <v>187</v>
      </c>
      <c r="B178" s="98" t="s">
        <v>165</v>
      </c>
      <c r="C178" s="98" t="s">
        <v>137</v>
      </c>
      <c r="D178" s="98" t="s">
        <v>17</v>
      </c>
      <c r="E178" s="68">
        <v>480</v>
      </c>
      <c r="F178" s="68">
        <v>0</v>
      </c>
      <c r="G178" s="68">
        <v>0</v>
      </c>
      <c r="H178" s="86">
        <v>0</v>
      </c>
      <c r="I178" s="86">
        <v>0</v>
      </c>
      <c r="J178" s="86">
        <v>0</v>
      </c>
      <c r="K178" s="34">
        <v>0</v>
      </c>
      <c r="L178" s="34">
        <v>0</v>
      </c>
      <c r="M178" s="34">
        <f t="shared" si="25"/>
        <v>0</v>
      </c>
    </row>
    <row r="179" spans="1:13">
      <c r="A179" s="87" t="s">
        <v>188</v>
      </c>
      <c r="B179" s="98"/>
      <c r="C179" s="98" t="s">
        <v>32</v>
      </c>
      <c r="D179" s="98" t="s">
        <v>23</v>
      </c>
      <c r="E179" s="68">
        <v>1280</v>
      </c>
      <c r="F179" s="68">
        <v>0</v>
      </c>
      <c r="G179" s="68">
        <v>0</v>
      </c>
      <c r="H179" s="86">
        <v>0</v>
      </c>
      <c r="I179" s="86">
        <v>130</v>
      </c>
      <c r="J179" s="86">
        <v>200</v>
      </c>
      <c r="K179" s="34">
        <v>0</v>
      </c>
      <c r="L179" s="34">
        <v>0</v>
      </c>
      <c r="M179" s="34">
        <f t="shared" si="25"/>
        <v>0</v>
      </c>
    </row>
    <row r="180" spans="1:13">
      <c r="A180" s="87" t="s">
        <v>188</v>
      </c>
      <c r="B180" s="98"/>
      <c r="C180" s="98" t="s">
        <v>32</v>
      </c>
      <c r="D180" s="98" t="s">
        <v>17</v>
      </c>
      <c r="E180" s="68">
        <v>27</v>
      </c>
      <c r="F180" s="68">
        <v>0</v>
      </c>
      <c r="G180" s="68">
        <v>0</v>
      </c>
      <c r="H180" s="86">
        <v>0</v>
      </c>
      <c r="I180" s="86">
        <v>27</v>
      </c>
      <c r="J180" s="86">
        <v>0</v>
      </c>
      <c r="K180" s="34">
        <v>0</v>
      </c>
      <c r="L180" s="34">
        <v>0</v>
      </c>
      <c r="M180" s="34">
        <f t="shared" si="25"/>
        <v>0</v>
      </c>
    </row>
    <row r="181" spans="1:13">
      <c r="A181" s="87" t="s">
        <v>189</v>
      </c>
      <c r="B181" s="68"/>
      <c r="C181" s="68" t="s">
        <v>30</v>
      </c>
      <c r="D181" s="68" t="s">
        <v>23</v>
      </c>
      <c r="E181" s="69">
        <v>2520</v>
      </c>
      <c r="F181" s="69">
        <v>645</v>
      </c>
      <c r="G181" s="68">
        <v>500</v>
      </c>
      <c r="H181" s="86">
        <v>750</v>
      </c>
      <c r="I181" s="86">
        <v>500</v>
      </c>
      <c r="J181" s="86">
        <v>600</v>
      </c>
      <c r="K181" s="34">
        <v>0</v>
      </c>
      <c r="L181" s="34">
        <v>0</v>
      </c>
      <c r="M181" s="34">
        <f t="shared" si="25"/>
        <v>0</v>
      </c>
    </row>
    <row r="182" spans="1:13">
      <c r="A182" s="40" t="s">
        <v>190</v>
      </c>
      <c r="B182" s="41"/>
      <c r="C182" s="41" t="s">
        <v>30</v>
      </c>
      <c r="D182" s="41" t="s">
        <v>23</v>
      </c>
      <c r="E182" s="42">
        <f>10*177.721</f>
        <v>1777.21</v>
      </c>
      <c r="F182" s="69"/>
      <c r="G182" s="68"/>
      <c r="H182" s="86"/>
      <c r="I182" s="43">
        <v>0</v>
      </c>
      <c r="J182" s="43">
        <v>89</v>
      </c>
      <c r="K182" s="44">
        <v>0</v>
      </c>
      <c r="L182" s="44">
        <v>0</v>
      </c>
      <c r="M182" s="44">
        <f>SUM(K182:L182)</f>
        <v>0</v>
      </c>
    </row>
    <row r="183" spans="1:13">
      <c r="A183" s="87" t="s">
        <v>191</v>
      </c>
      <c r="B183" s="87"/>
      <c r="C183" s="68" t="s">
        <v>30</v>
      </c>
      <c r="D183" s="68" t="s">
        <v>23</v>
      </c>
      <c r="E183" s="69">
        <f>15*177.721</f>
        <v>2665.8150000000001</v>
      </c>
      <c r="F183" s="68">
        <v>0</v>
      </c>
      <c r="G183" s="68">
        <v>36</v>
      </c>
      <c r="H183" s="99">
        <v>200</v>
      </c>
      <c r="I183" s="99">
        <v>200</v>
      </c>
      <c r="J183" s="99">
        <v>500</v>
      </c>
      <c r="K183" s="38">
        <v>15</v>
      </c>
      <c r="L183" s="38">
        <v>12</v>
      </c>
      <c r="M183" s="38">
        <f>SUM(K183:L183)</f>
        <v>27</v>
      </c>
    </row>
    <row r="184" spans="1:13" ht="15.75" thickBot="1">
      <c r="A184" s="50" t="s">
        <v>13</v>
      </c>
      <c r="B184" s="50" t="s">
        <v>13</v>
      </c>
      <c r="C184" s="51" t="s">
        <v>13</v>
      </c>
      <c r="D184" s="51" t="s">
        <v>13</v>
      </c>
      <c r="E184" s="51" t="s">
        <v>13</v>
      </c>
      <c r="F184" s="52" t="s">
        <v>13</v>
      </c>
      <c r="G184" s="6"/>
      <c r="H184" s="7"/>
      <c r="I184" s="7"/>
      <c r="J184" s="7"/>
      <c r="K184" s="26"/>
      <c r="L184" s="26"/>
      <c r="M184" s="27"/>
    </row>
    <row r="185" spans="1:13" ht="15.75" thickBot="1">
      <c r="A185" s="100" t="s">
        <v>192</v>
      </c>
      <c r="B185" s="101"/>
      <c r="C185" s="102"/>
      <c r="D185" s="103"/>
      <c r="E185" s="104">
        <f t="shared" ref="E185:I185" si="26">E164+E130+E115+E91+E83+E61+E38+E27+E7</f>
        <v>478540.00565046596</v>
      </c>
      <c r="F185" s="104">
        <f t="shared" si="26"/>
        <v>55858.138607500005</v>
      </c>
      <c r="G185" s="104">
        <f t="shared" si="26"/>
        <v>62907</v>
      </c>
      <c r="H185" s="104">
        <f t="shared" si="26"/>
        <v>37430</v>
      </c>
      <c r="I185" s="104">
        <f t="shared" si="26"/>
        <v>42858</v>
      </c>
      <c r="J185" s="104">
        <f>J164+J130+J115+J91+J83+J61+J38+J27+J7</f>
        <v>38279</v>
      </c>
      <c r="K185" s="104">
        <f>K164+K130+K115+K91+K83+K61+K38+K27+K7</f>
        <v>1884</v>
      </c>
      <c r="L185" s="104">
        <f>L164+L130+L115+L91+L83+L61+L38+L27+L7</f>
        <v>271</v>
      </c>
      <c r="M185" s="104">
        <f>M164+M130+M115+M91+M83+M61+M38+M27+M7</f>
        <v>2155</v>
      </c>
    </row>
    <row r="186" spans="1:13">
      <c r="A186" s="2"/>
      <c r="B186" s="2"/>
      <c r="C186" s="2"/>
      <c r="D186" s="2"/>
      <c r="E186" s="3"/>
      <c r="F186" s="5"/>
      <c r="G186" s="2"/>
      <c r="H186" s="7"/>
      <c r="I186" s="7"/>
      <c r="J186" s="7"/>
      <c r="K186" s="2"/>
      <c r="L186" s="2"/>
      <c r="M186" s="2"/>
    </row>
    <row r="187" spans="1:13">
      <c r="A187" s="2"/>
      <c r="B187" s="2"/>
      <c r="C187" s="2"/>
      <c r="D187" s="2"/>
      <c r="E187" s="3"/>
      <c r="F187" s="5"/>
      <c r="G187" s="2"/>
      <c r="H187" s="7"/>
      <c r="I187" s="7"/>
      <c r="J187" s="7"/>
      <c r="K187" s="105"/>
      <c r="L187" s="2"/>
      <c r="M187" s="2"/>
    </row>
    <row r="188" spans="1:13">
      <c r="A188" s="2"/>
      <c r="B188" s="2"/>
      <c r="C188" s="2"/>
      <c r="D188" s="2"/>
      <c r="E188" s="3"/>
      <c r="F188" s="5"/>
      <c r="G188" s="2"/>
      <c r="H188" s="7"/>
      <c r="I188" s="7"/>
      <c r="J188" s="106"/>
      <c r="K188" s="2"/>
      <c r="L188" s="105"/>
      <c r="M188" s="2"/>
    </row>
    <row r="189" spans="1:13" ht="15.75" thickBot="1">
      <c r="A189" s="2"/>
      <c r="B189" s="2"/>
      <c r="C189" s="2"/>
      <c r="D189" s="2"/>
      <c r="E189" s="3"/>
      <c r="F189" s="5"/>
      <c r="G189" s="2"/>
      <c r="H189" s="7"/>
      <c r="I189" s="7"/>
      <c r="J189" s="106"/>
      <c r="K189" s="2"/>
      <c r="L189" s="105"/>
      <c r="M189" s="2"/>
    </row>
    <row r="190" spans="1:13" ht="27" thickBot="1">
      <c r="A190" s="107" t="s">
        <v>193</v>
      </c>
      <c r="B190" s="108" t="s">
        <v>194</v>
      </c>
      <c r="C190" s="2"/>
      <c r="D190" s="2"/>
      <c r="E190" s="3"/>
      <c r="F190" s="5"/>
      <c r="G190" s="2"/>
      <c r="H190" s="7"/>
      <c r="I190" s="7"/>
      <c r="J190" s="7"/>
      <c r="K190" s="2"/>
      <c r="L190" s="2"/>
      <c r="M190" s="2"/>
    </row>
    <row r="191" spans="1:13" ht="15.75" thickBot="1">
      <c r="A191" s="109" t="s">
        <v>14</v>
      </c>
      <c r="B191" s="110">
        <f>L7</f>
        <v>28</v>
      </c>
      <c r="C191" s="2"/>
      <c r="D191" s="2"/>
      <c r="E191" s="3"/>
      <c r="F191" s="5"/>
      <c r="G191" s="2"/>
      <c r="H191" s="7"/>
      <c r="I191" s="7"/>
      <c r="J191" s="7"/>
      <c r="K191" s="2"/>
      <c r="L191" s="2"/>
      <c r="M191" s="2"/>
    </row>
    <row r="192" spans="1:13" ht="15.75" thickBot="1">
      <c r="A192" s="109" t="s">
        <v>43</v>
      </c>
      <c r="B192" s="111">
        <f>L27</f>
        <v>0</v>
      </c>
      <c r="C192" s="2"/>
      <c r="D192" s="2"/>
      <c r="E192" s="3"/>
      <c r="F192" s="5"/>
      <c r="G192" s="2"/>
      <c r="H192" s="7"/>
      <c r="I192" s="7"/>
      <c r="J192" s="7"/>
      <c r="K192" s="2"/>
      <c r="L192" s="2"/>
      <c r="M192" s="2"/>
    </row>
    <row r="193" spans="1:13" ht="15.75" thickBot="1">
      <c r="A193" s="109" t="s">
        <v>56</v>
      </c>
      <c r="B193" s="110">
        <f>L38</f>
        <v>93</v>
      </c>
      <c r="C193" s="2"/>
      <c r="D193" s="2"/>
      <c r="E193" s="3"/>
      <c r="F193" s="5"/>
      <c r="G193" s="2"/>
      <c r="H193" s="7"/>
      <c r="I193" s="7"/>
      <c r="J193" s="7"/>
      <c r="K193" s="2"/>
      <c r="L193" s="2"/>
      <c r="M193" s="2"/>
    </row>
    <row r="194" spans="1:13" ht="15.75" thickBot="1">
      <c r="A194" s="109" t="s">
        <v>82</v>
      </c>
      <c r="B194" s="111">
        <f>L61</f>
        <v>28</v>
      </c>
      <c r="C194" s="2"/>
      <c r="D194" s="2"/>
      <c r="E194" s="3"/>
      <c r="F194" s="5"/>
      <c r="G194" s="2"/>
      <c r="H194" s="7"/>
      <c r="I194" s="7"/>
      <c r="J194" s="7"/>
      <c r="K194" s="2"/>
      <c r="L194" s="2"/>
      <c r="M194" s="2"/>
    </row>
    <row r="195" spans="1:13" ht="15.75" thickBot="1">
      <c r="A195" s="109" t="s">
        <v>104</v>
      </c>
      <c r="B195" s="110">
        <f>L83</f>
        <v>0</v>
      </c>
      <c r="C195" s="2"/>
      <c r="D195" s="2"/>
      <c r="E195" s="3"/>
      <c r="F195" s="5"/>
      <c r="G195" s="2"/>
      <c r="H195" s="7"/>
      <c r="I195" s="7"/>
      <c r="J195" s="7"/>
      <c r="K195" s="2"/>
      <c r="L195" s="2"/>
      <c r="M195" s="2"/>
    </row>
    <row r="196" spans="1:13" ht="15.75" thickBot="1">
      <c r="A196" s="109" t="s">
        <v>109</v>
      </c>
      <c r="B196" s="111">
        <f>L91</f>
        <v>0</v>
      </c>
      <c r="C196" s="2"/>
      <c r="D196" s="2"/>
      <c r="E196" s="3"/>
      <c r="F196" s="5"/>
      <c r="G196" s="2"/>
      <c r="H196" s="7"/>
      <c r="I196" s="7"/>
      <c r="J196" s="7"/>
      <c r="K196" s="2"/>
      <c r="L196" s="2"/>
      <c r="M196" s="2"/>
    </row>
    <row r="197" spans="1:13" ht="15.75" thickBot="1">
      <c r="A197" s="109" t="s">
        <v>131</v>
      </c>
      <c r="B197" s="110">
        <f>L115</f>
        <v>110</v>
      </c>
      <c r="C197" s="2"/>
      <c r="D197" s="2"/>
      <c r="E197" s="3"/>
      <c r="F197" s="5"/>
      <c r="G197" s="2"/>
      <c r="H197" s="7"/>
      <c r="I197" s="7"/>
      <c r="J197" s="7"/>
      <c r="K197" s="2"/>
      <c r="L197" s="2"/>
      <c r="M197" s="2"/>
    </row>
    <row r="198" spans="1:13" ht="15.75" thickBot="1">
      <c r="A198" s="109" t="s">
        <v>144</v>
      </c>
      <c r="B198" s="111">
        <f>L130</f>
        <v>0</v>
      </c>
      <c r="C198" s="2"/>
      <c r="D198" s="2"/>
      <c r="E198" s="3"/>
      <c r="F198" s="5"/>
      <c r="G198" s="2"/>
      <c r="H198" s="7"/>
      <c r="I198" s="7"/>
      <c r="J198" s="7"/>
      <c r="K198" s="2"/>
      <c r="L198" s="2"/>
      <c r="M198" s="2"/>
    </row>
    <row r="199" spans="1:13" ht="15.75" thickBot="1">
      <c r="A199" s="109" t="s">
        <v>174</v>
      </c>
      <c r="B199" s="110">
        <f>L164</f>
        <v>12</v>
      </c>
      <c r="C199" s="2"/>
      <c r="D199" s="2"/>
      <c r="E199" s="3"/>
      <c r="F199" s="5"/>
      <c r="G199" s="2"/>
      <c r="H199" s="7"/>
      <c r="I199" s="7"/>
      <c r="J199" s="7"/>
      <c r="K199" s="2"/>
      <c r="L199" s="2"/>
      <c r="M199" s="2"/>
    </row>
    <row r="200" spans="1:13" ht="15.75" thickBot="1">
      <c r="A200" s="112" t="s">
        <v>195</v>
      </c>
      <c r="B200" s="113">
        <f>SUM(B191:B199)</f>
        <v>271</v>
      </c>
      <c r="C200" s="2"/>
      <c r="D200" s="2"/>
      <c r="E200" s="3"/>
      <c r="F200" s="5"/>
      <c r="G200" s="2"/>
      <c r="H200" s="7"/>
      <c r="I200" s="7"/>
      <c r="J200" s="7"/>
      <c r="K200" s="2"/>
      <c r="L200" s="2"/>
      <c r="M200" s="2"/>
    </row>
  </sheetData>
  <mergeCells count="12">
    <mergeCell ref="L4:L5"/>
    <mergeCell ref="M4:M5"/>
    <mergeCell ref="A1:J1"/>
    <mergeCell ref="A3:M3"/>
    <mergeCell ref="A4:A5"/>
    <mergeCell ref="B4:B5"/>
    <mergeCell ref="C4:C5"/>
    <mergeCell ref="D4:D5"/>
    <mergeCell ref="E4:E5"/>
    <mergeCell ref="I4:I5"/>
    <mergeCell ref="J4:J5"/>
    <mergeCell ref="K4:K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pipfev2022</vt:lpstr>
      <vt:lpstr>Feuil2</vt:lpstr>
      <vt:lpstr>Feuil3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2022-04-03T10:39:34Z</dcterms:created>
  <dcterms:modified xsi:type="dcterms:W3CDTF">2022-04-03T10:42:31Z</dcterms:modified>
</cp:coreProperties>
</file>